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defaultThemeVersion="124226"/>
  <mc:AlternateContent xmlns:mc="http://schemas.openxmlformats.org/markup-compatibility/2006">
    <mc:Choice Requires="x15">
      <x15ac:absPath xmlns:x15ac="http://schemas.microsoft.com/office/spreadsheetml/2010/11/ac" url="https://ssecom.sharepoint.com/teams/PSCSNS/Shared Documents/General/PSCSNS - Migration/Tariffs/2025-26/Final/SCOT and LC14/SEPD/"/>
    </mc:Choice>
  </mc:AlternateContent>
  <xr:revisionPtr revIDLastSave="452" documentId="13_ncr:1_{DC996A0D-2DC0-4B2D-96DD-04D7462D0A72}" xr6:coauthVersionLast="47" xr6:coauthVersionMax="47" xr10:uidLastSave="{4EA230EE-B7BE-4789-ACBA-09179BC71112}"/>
  <bookViews>
    <workbookView xWindow="-135" yWindow="-135" windowWidth="29070" windowHeight="15870" tabRatio="862" xr2:uid="{00000000-000D-0000-FFFF-FFFF00000000}"/>
  </bookViews>
  <sheets>
    <sheet name="Overview" sheetId="1" r:id="rId1"/>
    <sheet name="Annex 1 LV, HV and UMS charges" sheetId="2" r:id="rId2"/>
    <sheet name="Annex 2 Designated EHV charges" sheetId="12" r:id="rId3"/>
    <sheet name="Annex 2a Import" sheetId="13" r:id="rId4"/>
    <sheet name="Annex 2b Export" sheetId="14" r:id="rId5"/>
    <sheet name="Annex 3 Preserved charges" sheetId="4" r:id="rId6"/>
    <sheet name="Annex 4 LDNO charges" sheetId="5" r:id="rId7"/>
    <sheet name="Annex 5 LLFs" sheetId="6" r:id="rId8"/>
    <sheet name="Annex 6 New or Amended EHV" sheetId="8" r:id="rId9"/>
    <sheet name="Annex 7 Pass-Through Costs" sheetId="24" r:id="rId10"/>
    <sheet name="Nodal prices" sheetId="7" r:id="rId11"/>
    <sheet name="SSC unit rate lookup" sheetId="20" r:id="rId12"/>
    <sheet name="Residual Charging Bands" sheetId="26" r:id="rId13"/>
    <sheet name="TNUoS Mapping" sheetId="27" r:id="rId14"/>
    <sheet name="Charge Calculator" sheetId="15" r:id="rId15"/>
  </sheets>
  <definedNames>
    <definedName name="_xlnm._FilterDatabase" localSheetId="2" hidden="1">'Annex 2 Designated EHV charges'!$A$9:$N$315</definedName>
    <definedName name="_xlnm._FilterDatabase" localSheetId="6" hidden="1">'Annex 4 LDNO charges'!$A$13:$J$203</definedName>
    <definedName name="_xlnm._FilterDatabase" localSheetId="11" hidden="1">'SSC unit rate lookup'!$A$28:$D$764</definedName>
    <definedName name="OLE_LINK1" localSheetId="5">'Annex 3 Preserved charges'!#REF!</definedName>
    <definedName name="_xlnm.Print_Area" localSheetId="1">'Annex 1 LV, HV and UMS charges'!$A$2:$K$45</definedName>
    <definedName name="_xlnm.Print_Area" localSheetId="2">'Annex 2 Designated EHV charges'!$A$2:$N$159</definedName>
    <definedName name="_xlnm.Print_Area" localSheetId="3">'Annex 2a Import'!$A$2:$G$150</definedName>
    <definedName name="_xlnm.Print_Area" localSheetId="4">'Annex 2b Export'!$A$2:$G$140</definedName>
    <definedName name="_xlnm.Print_Area" localSheetId="5">'Annex 3 Preserved charges'!$A$2:$J$23</definedName>
    <definedName name="_xlnm.Print_Area" localSheetId="6">'Annex 4 LDNO charges'!$A$2:$J$9</definedName>
    <definedName name="_xlnm.Print_Area" localSheetId="7">'Annex 5 LLFs'!$A$2:$F$40</definedName>
    <definedName name="_xlnm.Print_Area" localSheetId="8">'Annex 6 New or Amended EHV'!$A$4:$P$28</definedName>
    <definedName name="_xlnm.Print_Area" localSheetId="9">'Annex 7 Pass-Through Costs'!$A$2:$E$45</definedName>
    <definedName name="_xlnm.Print_Area" localSheetId="10">'Nodal prices'!$A$2:$D$26</definedName>
    <definedName name="_xlnm.Print_Titles" localSheetId="1">'Annex 1 LV, HV and UMS charges'!$2:$13</definedName>
    <definedName name="_xlnm.Print_Titles" localSheetId="2">'Annex 2 Designated EHV charges'!$9:$9</definedName>
    <definedName name="_xlnm.Print_Titles" localSheetId="3">'Annex 2a Import'!$2:$4</definedName>
    <definedName name="_xlnm.Print_Titles" localSheetId="4">'Annex 2b Export'!$2:$4</definedName>
    <definedName name="_xlnm.Print_Titles" localSheetId="6">'Annex 4 LDNO charges'!#REF!</definedName>
    <definedName name="_xlnm.Print_Titles" localSheetId="8">'Annex 6 New or Amended EHV'!$4:$5</definedName>
    <definedName name="_xlnm.Print_Titles" localSheetId="9">'Annex 7 Pass-Through Costs'!$4:$4</definedName>
    <definedName name="_xlnm.Print_Titles" localSheetId="10">'Nodal prices'!$2:$3</definedName>
    <definedName name="_xlnm.Print_Titles" localSheetId="11">'SSC unit rate lookup'!$28:$28</definedName>
    <definedName name="Z_5032A364_B81A_48DA_88DA_AB3B86B47EE9_.wvu.PrintArea" localSheetId="1" hidden="1">'Annex 1 LV, HV and UMS charges'!$A$2:$K$45</definedName>
    <definedName name="Z_5032A364_B81A_48DA_88DA_AB3B86B47EE9_.wvu.PrintArea" localSheetId="2" hidden="1">'Annex 2 Designated EHV charges'!$A$2:$I$19</definedName>
    <definedName name="Z_5032A364_B81A_48DA_88DA_AB3B86B47EE9_.wvu.PrintArea" localSheetId="5" hidden="1">'Annex 3 Preserved charges'!$A$2:$J$23</definedName>
    <definedName name="Z_5032A364_B81A_48DA_88DA_AB3B86B47EE9_.wvu.PrintArea" localSheetId="6" hidden="1">'Annex 4 LDNO charges'!$A$2:$I$9</definedName>
    <definedName name="Z_5032A364_B81A_48DA_88DA_AB3B86B47EE9_.wvu.PrintArea" localSheetId="7" hidden="1">'Annex 5 LLFs'!$A$3:$F$40</definedName>
    <definedName name="Z_5032A364_B81A_48DA_88DA_AB3B86B47EE9_.wvu.PrintArea" localSheetId="8" hidden="1">'Annex 6 New or Amended EHV'!$A$1:$P$28</definedName>
    <definedName name="Z_5032A364_B81A_48DA_88DA_AB3B86B47EE9_.wvu.PrintArea" localSheetId="9" hidden="1">'Annex 7 Pass-Through Costs'!$A$2:$D$5</definedName>
    <definedName name="Z_5032A364_B81A_48DA_88DA_AB3B86B47EE9_.wvu.PrintArea" localSheetId="10" hidden="1">'Nodal prices'!$A$2:$D$26</definedName>
    <definedName name="Z_5032A364_B81A_48DA_88DA_AB3B86B47EE9_.wvu.PrintTitles" localSheetId="1" hidden="1">'Annex 1 LV, HV and UMS charges'!$2:$13</definedName>
    <definedName name="Z_5032A364_B81A_48DA_88DA_AB3B86B47EE9_.wvu.PrintTitles" localSheetId="2" hidden="1">'Annex 2 Designated EHV charges'!$2:$9</definedName>
    <definedName name="Z_5032A364_B81A_48DA_88DA_AB3B86B47EE9_.wvu.PrintTitles" localSheetId="6" hidden="1">'Annex 4 LDNO charges'!$2:$9</definedName>
    <definedName name="Z_5032A364_B81A_48DA_88DA_AB3B86B47EE9_.wvu.PrintTitles" localSheetId="8" hidden="1">'Annex 6 New or Amended EHV'!$4:$5</definedName>
    <definedName name="Z_5032A364_B81A_48DA_88DA_AB3B86B47EE9_.wvu.PrintTitles" localSheetId="9" hidden="1">'Annex 7 Pass-Through Costs'!$2:$4</definedName>
    <definedName name="Z_5032A364_B81A_48DA_88DA_AB3B86B47EE9_.wvu.PrintTitles" localSheetId="10" hidden="1">'Nodal prices'!$2:$3</definedName>
  </definedNames>
  <calcPr calcId="191028"/>
  <customWorkbookViews>
    <customWorkbookView name="Oliver Day - Personal View" guid="{5032A364-B81A-48DA-88DA-AB3B86B47EE9}" mergeInterval="0" personalView="1" maximized="1" xWindow="1" yWindow="1" windowWidth="1280" windowHeight="807" tabRatio="854"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 i="15" l="1"/>
  <c r="S9" i="15"/>
  <c r="T9" i="15"/>
  <c r="Q9" i="15"/>
  <c r="N9" i="15"/>
  <c r="O9" i="15"/>
  <c r="P9" i="15"/>
  <c r="M9" i="15"/>
  <c r="K5" i="8"/>
  <c r="L5" i="8"/>
  <c r="M5" i="8"/>
  <c r="N5" i="8"/>
  <c r="O5" i="8"/>
  <c r="P5" i="8"/>
  <c r="Q5" i="8"/>
  <c r="J5" i="8"/>
  <c r="A17" i="8"/>
  <c r="A4" i="8"/>
  <c r="A2" i="27"/>
  <c r="A2" i="14" l="1"/>
  <c r="A2" i="13"/>
  <c r="A2" i="12" l="1"/>
  <c r="B36" i="27"/>
  <c r="B35" i="27"/>
  <c r="B34" i="27"/>
  <c r="B33" i="27"/>
  <c r="B32" i="27"/>
  <c r="B31" i="27"/>
  <c r="B30" i="27"/>
  <c r="B29" i="27"/>
  <c r="B28" i="27"/>
  <c r="B22" i="27"/>
  <c r="B17" i="27"/>
  <c r="B12" i="27"/>
  <c r="B11" i="27"/>
  <c r="B6" i="27"/>
  <c r="A2" i="26"/>
  <c r="A2" i="24" l="1"/>
  <c r="I9" i="15" l="1"/>
  <c r="H9" i="15"/>
  <c r="G9" i="15"/>
  <c r="F9" i="15"/>
  <c r="E9" i="15"/>
  <c r="D9" i="15"/>
  <c r="C9" i="15"/>
  <c r="E12" i="15" l="1"/>
  <c r="D12" i="15"/>
  <c r="C12" i="15"/>
  <c r="B13" i="1" l="1"/>
  <c r="I14" i="15" l="1"/>
  <c r="H14" i="15"/>
  <c r="B2" i="15" l="1"/>
  <c r="A2" i="7"/>
  <c r="A3" i="6"/>
  <c r="A2" i="5"/>
  <c r="A2" i="4" l="1"/>
  <c r="A2" i="2" l="1"/>
  <c r="G10" i="15" s="1"/>
  <c r="I10" i="15" l="1"/>
  <c r="H10" i="15"/>
  <c r="B11" i="1"/>
  <c r="B9" i="1"/>
  <c r="H17" i="15" l="1"/>
  <c r="N10" i="15" l="1"/>
  <c r="C14" i="15" l="1"/>
  <c r="R13" i="15" l="1"/>
  <c r="R14" i="15" s="1"/>
  <c r="N14" i="15"/>
  <c r="O14" i="15"/>
  <c r="P14" i="15"/>
  <c r="Q14" i="15"/>
  <c r="S14" i="15"/>
  <c r="T14" i="15"/>
  <c r="M14" i="15"/>
  <c r="T10" i="15"/>
  <c r="S10" i="15"/>
  <c r="R10" i="15"/>
  <c r="Q10" i="15"/>
  <c r="Q17" i="15" s="1"/>
  <c r="P10" i="15"/>
  <c r="P17" i="15" s="1"/>
  <c r="O10" i="15"/>
  <c r="O17" i="15" s="1"/>
  <c r="N17" i="15"/>
  <c r="M10" i="15"/>
  <c r="M17" i="15" s="1"/>
  <c r="D14" i="15"/>
  <c r="E14" i="15"/>
  <c r="F14" i="15"/>
  <c r="H18" i="15" s="1"/>
  <c r="G14" i="15"/>
  <c r="S17" i="15" l="1"/>
  <c r="T18" i="15"/>
  <c r="R17" i="15"/>
  <c r="P18" i="15"/>
  <c r="M21" i="15"/>
  <c r="T17" i="15"/>
  <c r="M18" i="15"/>
  <c r="Q18" i="15"/>
  <c r="N18" i="15"/>
  <c r="S18" i="15"/>
  <c r="O18" i="15"/>
  <c r="R18" i="15"/>
  <c r="N21" i="15" l="1"/>
  <c r="M22" i="15"/>
  <c r="N22" i="15"/>
  <c r="E10" i="15"/>
  <c r="C10" i="15"/>
  <c r="C17" i="15" s="1"/>
  <c r="F10" i="15"/>
  <c r="D10" i="15"/>
  <c r="C18" i="15" l="1"/>
  <c r="G17" i="15"/>
  <c r="G18" i="15"/>
  <c r="D17" i="15"/>
  <c r="D18" i="15"/>
  <c r="E18" i="15"/>
  <c r="E17" i="15"/>
  <c r="F17" i="15"/>
  <c r="F18" i="15"/>
  <c r="I17" i="15"/>
  <c r="I18" i="15"/>
  <c r="C21" i="15" l="1"/>
  <c r="C22" i="15"/>
</calcChain>
</file>

<file path=xl/sharedStrings.xml><?xml version="1.0" encoding="utf-8"?>
<sst xmlns="http://schemas.openxmlformats.org/spreadsheetml/2006/main" count="4436" uniqueCount="1864">
  <si>
    <t>Company and Licence name, charging year, effective from, status</t>
  </si>
  <si>
    <t>Company and Licence name</t>
  </si>
  <si>
    <t>Year</t>
  </si>
  <si>
    <t>Effective From</t>
  </si>
  <si>
    <t>Status</t>
  </si>
  <si>
    <t>Southern Electric Power Distribution plc</t>
  </si>
  <si>
    <t>2025/26</t>
  </si>
  <si>
    <t>1 April 2025</t>
  </si>
  <si>
    <t>Final</t>
  </si>
  <si>
    <t>List of data tables in this workbook</t>
  </si>
  <si>
    <t>Worksheet</t>
  </si>
  <si>
    <t>Information</t>
  </si>
  <si>
    <t>Annex 1 LV, HV and Unmetered Supplies charges</t>
  </si>
  <si>
    <t>Annex 1 contains the charges to LV and HV Designated Properties and Unmetered Supplies.</t>
  </si>
  <si>
    <t>Annex 2 Designated EHV charges</t>
  </si>
  <si>
    <t>Annex 3 Preserved charges</t>
  </si>
  <si>
    <t xml:space="preserve">Annex 3 contains details of any preserved and additional charges that are valid at this time. </t>
  </si>
  <si>
    <t>Annex 4 LDNO charges</t>
  </si>
  <si>
    <t>Annex 5 LLFs</t>
  </si>
  <si>
    <t>Annex 5 has been intentionally left blank as this charging statement is published a complete year before the LLFs have been audited.
The line loss factors that are approved by the BSC Panel for the applicable year and consequently published on the Elexon website will take precedence and be used in Settlement. This annex will be re-published with these values once they are available.</t>
  </si>
  <si>
    <t>Annex 6  Charges for New or Amended Designated EHV Properties</t>
  </si>
  <si>
    <t>Annex 7  Fixed adders for Supplier of Last Resort and Eligible Bad Debt pass-through costs</t>
  </si>
  <si>
    <t>Annex 7 contains the fixed adders to recover Supplier of Last Resort and Eligible Bad Debt pass-through costs.
The Excess Supplier of Last Resort fixed adder relates to an increase to previously published charges only.</t>
  </si>
  <si>
    <t>Nodal prices</t>
  </si>
  <si>
    <r>
      <t>Contains the underlying [</t>
    </r>
    <r>
      <rPr>
        <sz val="11"/>
        <color theme="3"/>
        <rFont val="Arial"/>
        <family val="2"/>
      </rPr>
      <t>nodal/network group</t>
    </r>
    <r>
      <rPr>
        <sz val="11"/>
        <rFont val="Arial"/>
        <family val="2"/>
      </rPr>
      <t xml:space="preserve">] costs used to calculate the current EDCM charges. </t>
    </r>
  </si>
  <si>
    <t>SSC unit rate lookup</t>
  </si>
  <si>
    <t>Contains a mapping of Standard Settlement Configurations to common decodings</t>
  </si>
  <si>
    <t>Residual Charging Bandings</t>
  </si>
  <si>
    <t>Contains the four Residual charging band allocation for Customers</t>
  </si>
  <si>
    <t>TNUoS Mapping</t>
  </si>
  <si>
    <t>Contains a mapping of DUoS Tariffs to TNUoS Site Charging Bands</t>
  </si>
  <si>
    <t>Charge calculator</t>
  </si>
  <si>
    <t>Charge calculator is a tool to help you estimate your distribution charges using current consumption data and forecast consumption data.</t>
  </si>
  <si>
    <t>Notes to users of this spreadsheet</t>
  </si>
  <si>
    <t xml:space="preserve">Please use this spreadsheet with reference to the LC14 use of system charging statement. </t>
  </si>
  <si>
    <t>Notes to DNOs populating this spreadsheet</t>
  </si>
  <si>
    <t xml:space="preserve">DNOs must endeavour to maintain consistency in the structure of this spreadsheet.
Any changes to the structure must be noted in the 'Notes to users of this spreadsheet'
</t>
  </si>
  <si>
    <t>The drop down list on the charge calculator can be expanded by unprotecting the charge calculator sheet and selecting 'data', 'data validation...' and then expanding the 'source' data range. The sheet can then be protected.</t>
  </si>
  <si>
    <t>Back to Overview</t>
  </si>
  <si>
    <t>'DNOs paste value cells A15:J47 from CDCM 3701 into cells A14:J46</t>
  </si>
  <si>
    <t>Time Bands for LV and HV Designated Properties</t>
  </si>
  <si>
    <t>Time Bands for Unmetered Properties</t>
  </si>
  <si>
    <t>Time periods</t>
  </si>
  <si>
    <t>Red Time Band</t>
  </si>
  <si>
    <t>Amber Time Band</t>
  </si>
  <si>
    <t>Green Time Band</t>
  </si>
  <si>
    <t>Black Time Band</t>
  </si>
  <si>
    <t>Yellow Time Band</t>
  </si>
  <si>
    <t>Monday to Friday 
(Including Bank Holidays)
All Year</t>
  </si>
  <si>
    <t>16:30 - 19:30</t>
  </si>
  <si>
    <t>Monday to Friday 
(Including Bank Holidays)
March to October Inclusive</t>
  </si>
  <si>
    <t>07:00 - 22:00</t>
  </si>
  <si>
    <t>07:00 - 16:30
19:30 - 22:00</t>
  </si>
  <si>
    <t>Monday to Friday 
(Including Bank Holidays)
November to February Inclusive</t>
  </si>
  <si>
    <t>00:00 - 07:00
22:00 - 24:00</t>
  </si>
  <si>
    <t>Monday to Friday 
(Including Bank Holidays)
April to March Inclusive</t>
  </si>
  <si>
    <t>Saturday and Sunday
All year</t>
  </si>
  <si>
    <t>09:30 - 21:30</t>
  </si>
  <si>
    <t>00:00 - 09:30
21:30 - 24:00</t>
  </si>
  <si>
    <t>Notes</t>
  </si>
  <si>
    <t>All the above times are in UK Clock time</t>
  </si>
  <si>
    <t>Tariff name</t>
  </si>
  <si>
    <t>Open LLFCs</t>
  </si>
  <si>
    <t>PCs</t>
  </si>
  <si>
    <t>Red/black unit charge
p/kWh</t>
  </si>
  <si>
    <t>Amber/yellow unit charge
p/kWh</t>
  </si>
  <si>
    <t>Green unit charge
p/kWh</t>
  </si>
  <si>
    <t>Fixed charge p/MPAN/day</t>
  </si>
  <si>
    <t>Capacity charge p/kVA/day</t>
  </si>
  <si>
    <t>Exceeded capacity charge
p/kVA/day</t>
  </si>
  <si>
    <t>Reactive power charge
p/kVArh</t>
  </si>
  <si>
    <t>Closed LLFCs</t>
  </si>
  <si>
    <t>Domestic Aggregated or CT with Residual</t>
  </si>
  <si>
    <t>100-111, 154-157, 160-161, 456</t>
  </si>
  <si>
    <t>0, 1, 2</t>
  </si>
  <si>
    <t>124-125</t>
  </si>
  <si>
    <t>Domestic Aggregated (Related MPAN)</t>
  </si>
  <si>
    <t>115, 121, 150-153</t>
  </si>
  <si>
    <t>2</t>
  </si>
  <si>
    <t>112-114, 116-120, 122-123</t>
  </si>
  <si>
    <t>Non-Domestic Aggregated or CT No Residual</t>
  </si>
  <si>
    <t>H00, H05, H10, H15, H20, H25, H30, H35, H40, H45, H50, H55, H60, H70, H75, H80, Q00</t>
  </si>
  <si>
    <t>0, 3, 4, 5-8</t>
  </si>
  <si>
    <t>Q35, Q40</t>
  </si>
  <si>
    <t>Non-Domestic Aggregated or CT Band 1</t>
  </si>
  <si>
    <t>H01, H06, H11, H16, H21, H26, H31, H36, H41, H46, H51, H56, H61, H71, H76, H81, Q01</t>
  </si>
  <si>
    <t>Q36, Q41</t>
  </si>
  <si>
    <t>Non-Domestic Aggregated or CT Band 2</t>
  </si>
  <si>
    <t>H02, H07, H12, H17, H22, H27, H32, H37, H42, H47, H52, H57, H62, H72, H77, H82, Q02</t>
  </si>
  <si>
    <t>Q37, Q42</t>
  </si>
  <si>
    <t>Non-Domestic Aggregated or CT Band 3</t>
  </si>
  <si>
    <t>H03, H08, H13, H18, H23, H28, H33, H38, H43, H48, H53, H58, H63, H73, H78, H83, Q03</t>
  </si>
  <si>
    <t>Q38, Q43</t>
  </si>
  <si>
    <t>Non-Domestic Aggregated or CT Band 4</t>
  </si>
  <si>
    <t>H04, H09, H14, H19, H24, H29, H34, H39, H44, H49, H54, H59, H64, H74, H79, H84, Q04</t>
  </si>
  <si>
    <t>Q39, Q44</t>
  </si>
  <si>
    <t>Non-Domestic Aggregated (related MPAN)</t>
  </si>
  <si>
    <t>140, 144</t>
  </si>
  <si>
    <t>4</t>
  </si>
  <si>
    <t>138-139, 141-143, 145</t>
  </si>
  <si>
    <t>LV Site Specific No Residual</t>
  </si>
  <si>
    <t>H85</t>
  </si>
  <si>
    <t>LV Site Specific Band 1</t>
  </si>
  <si>
    <t>H86</t>
  </si>
  <si>
    <t>LV Site Specific Band 2</t>
  </si>
  <si>
    <t>H87</t>
  </si>
  <si>
    <t>LV Site Specific Band 3</t>
  </si>
  <si>
    <t>H88</t>
  </si>
  <si>
    <t>LV Site Specific Band 4</t>
  </si>
  <si>
    <t>H89</t>
  </si>
  <si>
    <t>LV Sub Site Specific No Residual</t>
  </si>
  <si>
    <t>H90</t>
  </si>
  <si>
    <t>LV Sub Site Specific Band 1</t>
  </si>
  <si>
    <t>H91</t>
  </si>
  <si>
    <t>LV Sub Site Specific Band 2</t>
  </si>
  <si>
    <t>H92</t>
  </si>
  <si>
    <t>LV Sub Site Specific Band 3</t>
  </si>
  <si>
    <t>H93</t>
  </si>
  <si>
    <t>LV Sub Site Specific Band 4</t>
  </si>
  <si>
    <t>H94</t>
  </si>
  <si>
    <t>HV Site Specific No Residual</t>
  </si>
  <si>
    <t>Q45</t>
  </si>
  <si>
    <t>HV Site Specific Band 1</t>
  </si>
  <si>
    <t>Q46</t>
  </si>
  <si>
    <t>HV Site Specific Band 2</t>
  </si>
  <si>
    <t>Q47</t>
  </si>
  <si>
    <t>HV Site Specific Band 3</t>
  </si>
  <si>
    <t>Q48</t>
  </si>
  <si>
    <t>HV Site Specific Band 4</t>
  </si>
  <si>
    <t>Q49</t>
  </si>
  <si>
    <t>Unmetered Supplies</t>
  </si>
  <si>
    <t>500-503, 520</t>
  </si>
  <si>
    <t>0, 1 or 8</t>
  </si>
  <si>
    <t>LV Generation Aggregated</t>
  </si>
  <si>
    <t>LV Sub Generation Aggregated</t>
  </si>
  <si>
    <t>LV Generation Site Specific</t>
  </si>
  <si>
    <t>1-2, 909</t>
  </si>
  <si>
    <t>LV Generation Site Specific no RP charge</t>
  </si>
  <si>
    <t>7-8</t>
  </si>
  <si>
    <t>LV Sub Generation Site Specific</t>
  </si>
  <si>
    <t>3-4</t>
  </si>
  <si>
    <t>LV Sub Generation Site Specific no RP charge</t>
  </si>
  <si>
    <t>146-147</t>
  </si>
  <si>
    <t>HV Generation Site Specific</t>
  </si>
  <si>
    <t>5-6, 910</t>
  </si>
  <si>
    <t>HV Generation Site Specific no RP charge</t>
  </si>
  <si>
    <t>148-149</t>
  </si>
  <si>
    <t>Copy EDCM table 5001 range starting B101 and paste into G11.  Extend or reduce print area as required.</t>
  </si>
  <si>
    <t>Time Periods for Designated EHV Properties</t>
  </si>
  <si>
    <t>Super Red Time Band</t>
  </si>
  <si>
    <t>Import LLFC</t>
  </si>
  <si>
    <t>Import MPANs/MSIDs</t>
  </si>
  <si>
    <t>Export LLFC</t>
  </si>
  <si>
    <t>Export MPANs/MSIDs</t>
  </si>
  <si>
    <t>Name</t>
  </si>
  <si>
    <t>Residual Charging Band</t>
  </si>
  <si>
    <t>Import
Super Red
unit charge
(p/kWh)</t>
  </si>
  <si>
    <t>Import
fixed charge
(p/day)</t>
  </si>
  <si>
    <t>Import
capacity charge
(p/kVA/day)</t>
  </si>
  <si>
    <t>Import
exceeded capacity charge
(p/kVA/day)</t>
  </si>
  <si>
    <t>Export
Super Red
unit charge
(p/kWh)</t>
  </si>
  <si>
    <t>Export
fixed charge
(p/day)</t>
  </si>
  <si>
    <t>Export
capacity charge
(p/kVA/day)</t>
  </si>
  <si>
    <t>Export
exceeded capacity charge
(p/kVA/day)</t>
  </si>
  <si>
    <t>Tariff 001</t>
  </si>
  <si>
    <t>Tariff 002</t>
  </si>
  <si>
    <t>Tariff 003</t>
  </si>
  <si>
    <t>Tariff 004</t>
  </si>
  <si>
    <t>Tariff 005</t>
  </si>
  <si>
    <t>Tariff 006</t>
  </si>
  <si>
    <t>Tariff 007</t>
  </si>
  <si>
    <t>Tariff 008</t>
  </si>
  <si>
    <t>2000027387210, 2000054817604, 2000055899218</t>
  </si>
  <si>
    <t>2000055899236, 2000055899245, 2000055205806</t>
  </si>
  <si>
    <t>Tariff 009</t>
  </si>
  <si>
    <t>Tariff 010</t>
  </si>
  <si>
    <t>Tariff 011</t>
  </si>
  <si>
    <t>Tariff 012</t>
  </si>
  <si>
    <t>Tariff 013</t>
  </si>
  <si>
    <t>Tariff 014</t>
  </si>
  <si>
    <t>Tariff 015</t>
  </si>
  <si>
    <t>Tariff 016</t>
  </si>
  <si>
    <t>Tariff 017</t>
  </si>
  <si>
    <t>Tariff 018</t>
  </si>
  <si>
    <t>Tariff 019</t>
  </si>
  <si>
    <t>Tariff 020</t>
  </si>
  <si>
    <t>Tariff 021</t>
  </si>
  <si>
    <t>Tariff 022</t>
  </si>
  <si>
    <t>Tariff 023</t>
  </si>
  <si>
    <t>Tariff 024</t>
  </si>
  <si>
    <t>2000050275631, 2000056717878, 2000056717887</t>
  </si>
  <si>
    <t>Tariff 025</t>
  </si>
  <si>
    <t>Tariff 026</t>
  </si>
  <si>
    <t>Tariff 027</t>
  </si>
  <si>
    <t>Tariff 028</t>
  </si>
  <si>
    <t>Tariff 029</t>
  </si>
  <si>
    <t>Tariff 030</t>
  </si>
  <si>
    <t>Tariff 031</t>
  </si>
  <si>
    <t>Tariff 032</t>
  </si>
  <si>
    <t>Tariff 034</t>
  </si>
  <si>
    <t>2000055209191, 2000055209207, 2000055209216, 2000055209225, 2000055209234, 2000055209252, 2000055209243, 2000057677472, 2000057682445,</t>
  </si>
  <si>
    <t>Tariff 035</t>
  </si>
  <si>
    <t>Tariff 036</t>
  </si>
  <si>
    <t>Tariff 037</t>
  </si>
  <si>
    <t>Tariff 038</t>
  </si>
  <si>
    <t>Tariff 039</t>
  </si>
  <si>
    <t>Tariff 040</t>
  </si>
  <si>
    <t>Tariff 041</t>
  </si>
  <si>
    <t>Tariff 043</t>
  </si>
  <si>
    <t>Tariff 044</t>
  </si>
  <si>
    <t>Tariff 045</t>
  </si>
  <si>
    <t>Tariff 046</t>
  </si>
  <si>
    <t>Tariff 047</t>
  </si>
  <si>
    <t>Tariff 049</t>
  </si>
  <si>
    <t>Tariff 050</t>
  </si>
  <si>
    <t>Tariff 051</t>
  </si>
  <si>
    <t>Tariff 052</t>
  </si>
  <si>
    <t>Tariff 053</t>
  </si>
  <si>
    <t>Tariff 054</t>
  </si>
  <si>
    <t>Tariff 055</t>
  </si>
  <si>
    <t>Tariff 056</t>
  </si>
  <si>
    <t>Tariff 057</t>
  </si>
  <si>
    <t>Tariff 058</t>
  </si>
  <si>
    <t>Tariff 059</t>
  </si>
  <si>
    <t>Tariff 060</t>
  </si>
  <si>
    <t>Tariff 061</t>
  </si>
  <si>
    <t>Tariff 062</t>
  </si>
  <si>
    <t>Tariff 063</t>
  </si>
  <si>
    <t>Tariff 064</t>
  </si>
  <si>
    <t>Tariff 065</t>
  </si>
  <si>
    <t>Tariff 066</t>
  </si>
  <si>
    <t>Tariff 067</t>
  </si>
  <si>
    <t>Tariff 068</t>
  </si>
  <si>
    <t>Tariff 069</t>
  </si>
  <si>
    <t>Tariff 070</t>
  </si>
  <si>
    <t>Tariff 071</t>
  </si>
  <si>
    <t>Tariff 072</t>
  </si>
  <si>
    <t>Tariff 073</t>
  </si>
  <si>
    <t>Tariff 074</t>
  </si>
  <si>
    <t>Tariff 075</t>
  </si>
  <si>
    <t>Tariff 076</t>
  </si>
  <si>
    <t>Tariff 077</t>
  </si>
  <si>
    <t>Tariff 078</t>
  </si>
  <si>
    <t>Tariff 079</t>
  </si>
  <si>
    <t>Tariff 080</t>
  </si>
  <si>
    <t>Tariff 081</t>
  </si>
  <si>
    <t>Tariff 082</t>
  </si>
  <si>
    <t>Tariff 083</t>
  </si>
  <si>
    <t>Tariff 084</t>
  </si>
  <si>
    <t>Tariff 085</t>
  </si>
  <si>
    <t>Tariff 086</t>
  </si>
  <si>
    <t>Tariff 087</t>
  </si>
  <si>
    <t>Tariff 088</t>
  </si>
  <si>
    <t>Tariff 089</t>
  </si>
  <si>
    <t>Tariff 090</t>
  </si>
  <si>
    <t>Tariff 091</t>
  </si>
  <si>
    <t>Tariff 092</t>
  </si>
  <si>
    <t>Tariff 093</t>
  </si>
  <si>
    <t>Tariff 095</t>
  </si>
  <si>
    <t>Tariff 096</t>
  </si>
  <si>
    <t>Tariff 097</t>
  </si>
  <si>
    <t>Tariff 098</t>
  </si>
  <si>
    <t>Tariff 099</t>
  </si>
  <si>
    <t>Tariff 101</t>
  </si>
  <si>
    <t>Tariff 102</t>
  </si>
  <si>
    <t>Tariff 103</t>
  </si>
  <si>
    <t>Tariff 104</t>
  </si>
  <si>
    <t>Tariff 105</t>
  </si>
  <si>
    <t>Tariff 106</t>
  </si>
  <si>
    <t>Tariff 107</t>
  </si>
  <si>
    <t>Tariff 108</t>
  </si>
  <si>
    <t>Tariff 110</t>
  </si>
  <si>
    <t>Tariff 111</t>
  </si>
  <si>
    <t>Tariff 112</t>
  </si>
  <si>
    <t>Tariff 113</t>
  </si>
  <si>
    <t>Tariff 114</t>
  </si>
  <si>
    <t>Tariff 115</t>
  </si>
  <si>
    <t>Tariff 116</t>
  </si>
  <si>
    <t>Tariff 117</t>
  </si>
  <si>
    <t>Tariff 119</t>
  </si>
  <si>
    <t>Tariff 120</t>
  </si>
  <si>
    <t>Tariff 121</t>
  </si>
  <si>
    <t>SHP 1</t>
  </si>
  <si>
    <t>SHP 2</t>
  </si>
  <si>
    <t>Tariff 122</t>
  </si>
  <si>
    <t>2000050363794, 2000056235458</t>
  </si>
  <si>
    <t>Tariff 123</t>
  </si>
  <si>
    <t>Tariff 124</t>
  </si>
  <si>
    <t>Tariff 125</t>
  </si>
  <si>
    <t>Tariff 126</t>
  </si>
  <si>
    <t>Tariff 127</t>
  </si>
  <si>
    <t>Tariff 128</t>
  </si>
  <si>
    <t>Tariff 129</t>
  </si>
  <si>
    <t>Tariff 131</t>
  </si>
  <si>
    <t xml:space="preserve"> - </t>
  </si>
  <si>
    <t>Tariff 132</t>
  </si>
  <si>
    <t>Tariff 134</t>
  </si>
  <si>
    <t>Tariff 135</t>
  </si>
  <si>
    <t>Tariff 136</t>
  </si>
  <si>
    <t>Tariff 137</t>
  </si>
  <si>
    <t>Tariff 138</t>
  </si>
  <si>
    <t>Tariff 139</t>
  </si>
  <si>
    <t>Y00</t>
  </si>
  <si>
    <t>Z00</t>
  </si>
  <si>
    <t>Tariff 140</t>
  </si>
  <si>
    <t>Tariff 143</t>
  </si>
  <si>
    <t>Tariff 144</t>
  </si>
  <si>
    <t>Tariff 146</t>
  </si>
  <si>
    <t>Tariff 147</t>
  </si>
  <si>
    <t>Tariff 148</t>
  </si>
  <si>
    <t>Y29</t>
  </si>
  <si>
    <t>Z29</t>
  </si>
  <si>
    <t>Tariff 149</t>
  </si>
  <si>
    <t>Tariff 151</t>
  </si>
  <si>
    <t>Tariff 152</t>
  </si>
  <si>
    <t>Tariff 153</t>
  </si>
  <si>
    <t>Tariff 154</t>
  </si>
  <si>
    <t>Tariff 155</t>
  </si>
  <si>
    <t>Tariff 156</t>
  </si>
  <si>
    <t>Tariff 158</t>
  </si>
  <si>
    <t>Tariff 160</t>
  </si>
  <si>
    <t>Tariff 161</t>
  </si>
  <si>
    <t>Tariff 162</t>
  </si>
  <si>
    <t>Tariff 164</t>
  </si>
  <si>
    <t>Tariff 165</t>
  </si>
  <si>
    <t>Tariff 167</t>
  </si>
  <si>
    <t>Tariff 168</t>
  </si>
  <si>
    <t>Tariff 169</t>
  </si>
  <si>
    <t>Tariff 170</t>
  </si>
  <si>
    <t>Tariff 171</t>
  </si>
  <si>
    <t>Tariff 173</t>
  </si>
  <si>
    <t>Tariff 174</t>
  </si>
  <si>
    <t>Tariff 175</t>
  </si>
  <si>
    <t>Tariff 176</t>
  </si>
  <si>
    <t>Tariff 177</t>
  </si>
  <si>
    <t>Tariff 178</t>
  </si>
  <si>
    <t>Tariff 179</t>
  </si>
  <si>
    <t>Tariff 180</t>
  </si>
  <si>
    <t>Tariff 181</t>
  </si>
  <si>
    <t>Tariff 182</t>
  </si>
  <si>
    <t>Tariff 184</t>
  </si>
  <si>
    <t>Tariff 185</t>
  </si>
  <si>
    <t>Tariff 186</t>
  </si>
  <si>
    <t>Tariff 187</t>
  </si>
  <si>
    <t>Tariff 188</t>
  </si>
  <si>
    <t>Y01</t>
  </si>
  <si>
    <t>Z01</t>
  </si>
  <si>
    <t>Tariff 189</t>
  </si>
  <si>
    <t>Tariff 190</t>
  </si>
  <si>
    <t>Tariff 191</t>
  </si>
  <si>
    <t>Tariff 192</t>
  </si>
  <si>
    <t>Tariff 194</t>
  </si>
  <si>
    <t>Tariff 196</t>
  </si>
  <si>
    <t>Tariff 198</t>
  </si>
  <si>
    <t>Tariff 199</t>
  </si>
  <si>
    <t>Tariff 201</t>
  </si>
  <si>
    <t>Tariff 202</t>
  </si>
  <si>
    <t>Tariff 205</t>
  </si>
  <si>
    <t>2000055373760, 2000055373779, 2000055373788, 2000055373797, 2000055373802, 2000055373811, 2000055373820, 2000055373830, 2000056698230, 2000056698240, 2000056698259, 2000056698268, 2000056698277, 2000056698286, 2000056793498, 2000056793503</t>
  </si>
  <si>
    <t>Tariff 206</t>
  </si>
  <si>
    <t>Tariff 208</t>
  </si>
  <si>
    <t>Tariff 209</t>
  </si>
  <si>
    <t>Tariff 212</t>
  </si>
  <si>
    <t>Tariff 213</t>
  </si>
  <si>
    <t>Tariff 214</t>
  </si>
  <si>
    <t>Tariff 215</t>
  </si>
  <si>
    <t>Tariff 218</t>
  </si>
  <si>
    <t>Tariff 219</t>
  </si>
  <si>
    <t>Tariff 220</t>
  </si>
  <si>
    <t>Y02</t>
  </si>
  <si>
    <t>Z02</t>
  </si>
  <si>
    <t>Tariff 222</t>
  </si>
  <si>
    <t>Tariff 225</t>
  </si>
  <si>
    <t>Tariff 227</t>
  </si>
  <si>
    <t>Tariff 228</t>
  </si>
  <si>
    <t>Tariff 229</t>
  </si>
  <si>
    <t>Tariff 230</t>
  </si>
  <si>
    <t>Tariff 233</t>
  </si>
  <si>
    <t>Tariff 234</t>
  </si>
  <si>
    <t>Tariff 235</t>
  </si>
  <si>
    <t>Tariff 238</t>
  </si>
  <si>
    <t>Tariff 240</t>
  </si>
  <si>
    <t>Tariff 244</t>
  </si>
  <si>
    <t>2000056580947, 2000056580956</t>
  </si>
  <si>
    <t>Tariff 246</t>
  </si>
  <si>
    <t>Tariff 247</t>
  </si>
  <si>
    <t>Tariff 248</t>
  </si>
  <si>
    <t>Tariff 249</t>
  </si>
  <si>
    <t>Tariff 250</t>
  </si>
  <si>
    <t>Tariff 251</t>
  </si>
  <si>
    <t>Tariff 252</t>
  </si>
  <si>
    <t>Tariff 253</t>
  </si>
  <si>
    <t>Tariff 254</t>
  </si>
  <si>
    <t>Tariff 255</t>
  </si>
  <si>
    <t>Tariff 256</t>
  </si>
  <si>
    <t>Tariff 257</t>
  </si>
  <si>
    <t>Tariff 258</t>
  </si>
  <si>
    <t>Tariff 260</t>
  </si>
  <si>
    <t>Tariff 262</t>
  </si>
  <si>
    <t>Y03</t>
  </si>
  <si>
    <t>Z03</t>
  </si>
  <si>
    <t>Tariff 264</t>
  </si>
  <si>
    <t>Tariff 265</t>
  </si>
  <si>
    <t>Tariff 269</t>
  </si>
  <si>
    <t>Y05</t>
  </si>
  <si>
    <t>Z05</t>
  </si>
  <si>
    <t>Tariff 270</t>
  </si>
  <si>
    <t>Tariff 275</t>
  </si>
  <si>
    <t>Y06</t>
  </si>
  <si>
    <t>Z06</t>
  </si>
  <si>
    <t>Tariff 276</t>
  </si>
  <si>
    <t>Y26</t>
  </si>
  <si>
    <t>Z26</t>
  </si>
  <si>
    <t>Tariff 277</t>
  </si>
  <si>
    <t>Tariff 279</t>
  </si>
  <si>
    <t>Tariff 280</t>
  </si>
  <si>
    <t>Tariff 283</t>
  </si>
  <si>
    <t>Y07</t>
  </si>
  <si>
    <t>Z07</t>
  </si>
  <si>
    <t>Tariff 284</t>
  </si>
  <si>
    <t>Y27</t>
  </si>
  <si>
    <t>Z27</t>
  </si>
  <si>
    <t>Tariff 286</t>
  </si>
  <si>
    <t>2000056495496, 2000056496295</t>
  </si>
  <si>
    <t>2000056495501, 2000056496300</t>
  </si>
  <si>
    <t>Tariff 291</t>
  </si>
  <si>
    <t>Y08</t>
  </si>
  <si>
    <t>Z08</t>
  </si>
  <si>
    <t>Tariff 292</t>
  </si>
  <si>
    <t>Tariff 293</t>
  </si>
  <si>
    <t>Tariff 294</t>
  </si>
  <si>
    <t>Tariff 295</t>
  </si>
  <si>
    <t>Y10</t>
  </si>
  <si>
    <t>Z10</t>
  </si>
  <si>
    <t>Tariff 296</t>
  </si>
  <si>
    <t>Tariff 300</t>
  </si>
  <si>
    <t>Y11</t>
  </si>
  <si>
    <t>Z11</t>
  </si>
  <si>
    <t>Tariff 301</t>
  </si>
  <si>
    <t>Tariff 304</t>
  </si>
  <si>
    <t>Tariff 305</t>
  </si>
  <si>
    <t>Y12</t>
  </si>
  <si>
    <t>2000056623634, 2000056638213</t>
  </si>
  <si>
    <t>Tariff 306</t>
  </si>
  <si>
    <t>Tariff 311</t>
  </si>
  <si>
    <t>Y13</t>
  </si>
  <si>
    <t>Z13</t>
  </si>
  <si>
    <t>Tariff 312</t>
  </si>
  <si>
    <t>Y14</t>
  </si>
  <si>
    <t>Z14</t>
  </si>
  <si>
    <t>Tariff 316</t>
  </si>
  <si>
    <t>Y15</t>
  </si>
  <si>
    <t>Z15</t>
  </si>
  <si>
    <t>Tariff 320</t>
  </si>
  <si>
    <t>Y16</t>
  </si>
  <si>
    <t>Z16</t>
  </si>
  <si>
    <t>Tariff 322</t>
  </si>
  <si>
    <t>Y17</t>
  </si>
  <si>
    <t>Z17</t>
  </si>
  <si>
    <t>Tariff 329</t>
  </si>
  <si>
    <t>Y18</t>
  </si>
  <si>
    <t>Z18</t>
  </si>
  <si>
    <t>Tariff 331</t>
  </si>
  <si>
    <t>Tariff 339</t>
  </si>
  <si>
    <t>Tariff 340</t>
  </si>
  <si>
    <t>Tariff 341</t>
  </si>
  <si>
    <t>Tariff 342</t>
  </si>
  <si>
    <t>Tariff 343</t>
  </si>
  <si>
    <t>2000056873470, 2000056543796</t>
  </si>
  <si>
    <t>Tariff 344</t>
  </si>
  <si>
    <t>Y20</t>
  </si>
  <si>
    <t>Z20</t>
  </si>
  <si>
    <t>Tariff 346</t>
  </si>
  <si>
    <t>Y21</t>
  </si>
  <si>
    <t>Z21</t>
  </si>
  <si>
    <t>Tariff 347</t>
  </si>
  <si>
    <t>Y31</t>
  </si>
  <si>
    <t>Z31</t>
  </si>
  <si>
    <t>Tariff 348</t>
  </si>
  <si>
    <t>TBC</t>
  </si>
  <si>
    <t>Tariff 353</t>
  </si>
  <si>
    <t>Y32</t>
  </si>
  <si>
    <t>Z32</t>
  </si>
  <si>
    <t>Tariff 354</t>
  </si>
  <si>
    <t>Y38</t>
  </si>
  <si>
    <t>Z36</t>
  </si>
  <si>
    <t>Tariff 356</t>
  </si>
  <si>
    <t>Tariff 365</t>
  </si>
  <si>
    <t>Y22</t>
  </si>
  <si>
    <t>Z22</t>
  </si>
  <si>
    <t>Tariff 374</t>
  </si>
  <si>
    <t>Y23</t>
  </si>
  <si>
    <t>Z23</t>
  </si>
  <si>
    <t>Tariff 379</t>
  </si>
  <si>
    <t>Y33</t>
  </si>
  <si>
    <t>Z33</t>
  </si>
  <si>
    <t>Tariff 381</t>
  </si>
  <si>
    <t>Tariff 383</t>
  </si>
  <si>
    <t>Tariff 385</t>
  </si>
  <si>
    <t>Y24</t>
  </si>
  <si>
    <t>Z24</t>
  </si>
  <si>
    <t>Tariff 391</t>
  </si>
  <si>
    <t>Y25</t>
  </si>
  <si>
    <t>Z25</t>
  </si>
  <si>
    <t>Tariff 392</t>
  </si>
  <si>
    <t>Y34</t>
  </si>
  <si>
    <t>Z34</t>
  </si>
  <si>
    <t>Tariff 394</t>
  </si>
  <si>
    <t>Tariff 402</t>
  </si>
  <si>
    <t>Z37</t>
  </si>
  <si>
    <t>Tariff 405</t>
  </si>
  <si>
    <t>Tariff 413</t>
  </si>
  <si>
    <t>Y35</t>
  </si>
  <si>
    <t>Z35</t>
  </si>
  <si>
    <t>Tariff 414</t>
  </si>
  <si>
    <t>Tariff 415</t>
  </si>
  <si>
    <t>Y28</t>
  </si>
  <si>
    <t>Z28</t>
  </si>
  <si>
    <t>Tariff 417</t>
  </si>
  <si>
    <t>Tariff 444</t>
  </si>
  <si>
    <t>Tariff 445</t>
  </si>
  <si>
    <t>2000054784320, 2000054784330</t>
  </si>
  <si>
    <t>Tariff 453</t>
  </si>
  <si>
    <t>Y37</t>
  </si>
  <si>
    <t>Tariff 455</t>
  </si>
  <si>
    <t>Tariff 460</t>
  </si>
  <si>
    <t>Tariff 461</t>
  </si>
  <si>
    <t>Tariff 462</t>
  </si>
  <si>
    <t>Tariff 463</t>
  </si>
  <si>
    <t>Tariff 469</t>
  </si>
  <si>
    <t>Tariff 470</t>
  </si>
  <si>
    <t>Tariff 471</t>
  </si>
  <si>
    <t>Tariff 473</t>
  </si>
  <si>
    <t>Y36</t>
  </si>
  <si>
    <t>2000056598002, 2000056598085, 2000057489980, 2000057489990</t>
  </si>
  <si>
    <t>Tariff 474</t>
  </si>
  <si>
    <t>Tariff 475</t>
  </si>
  <si>
    <t>Tariff 477</t>
  </si>
  <si>
    <t>Tariff 478</t>
  </si>
  <si>
    <t>Tariff 479</t>
  </si>
  <si>
    <t>Tariff 480</t>
  </si>
  <si>
    <t>Tariff 481</t>
  </si>
  <si>
    <t>2000060014536, 2000060068504</t>
  </si>
  <si>
    <t>Tariff 482</t>
  </si>
  <si>
    <t>Tariff 483</t>
  </si>
  <si>
    <t>Y39</t>
  </si>
  <si>
    <t>Z38</t>
  </si>
  <si>
    <t>Tariff 484</t>
  </si>
  <si>
    <t>Y40</t>
  </si>
  <si>
    <t>Z39</t>
  </si>
  <si>
    <t>Tariff 485</t>
  </si>
  <si>
    <t>Tariff 489</t>
  </si>
  <si>
    <t>Tariff 490</t>
  </si>
  <si>
    <t>Tariff 491</t>
  </si>
  <si>
    <t>Tariff 492</t>
  </si>
  <si>
    <t>Tariff 493</t>
  </si>
  <si>
    <t>Tariff 494</t>
  </si>
  <si>
    <t>Tariff 495</t>
  </si>
  <si>
    <t>Tariff 496</t>
  </si>
  <si>
    <t>Tariff 497</t>
  </si>
  <si>
    <t>Supercustomer preserved charges/additional LLFCs</t>
  </si>
  <si>
    <t>Notes:</t>
  </si>
  <si>
    <t>Unit time periods are as specified in Annex 1.</t>
  </si>
  <si>
    <t>Site Specific preserved charges/additional LLFCs</t>
  </si>
  <si>
    <t>Unit charges in the Red Time Band apply – between [16:30] and [19:30], Monday to Friday including bank holidays.</t>
  </si>
  <si>
    <t>Unit charges in the Amber Time Band apply – between [07:00] and [16:30] and [19:30] and [22:00], Monday to Friday including bank holidays, and [09:30] and [21:30] Saturday and Sunday.</t>
  </si>
  <si>
    <t>Unit charges in the Green Time Band apply – between [00:00] and [07:00] and [22:00] and [24:00], Monday to Friday including bank holidays, and [00:00] and [09:30] and [21:30] and [24:00], Saturday and Sunday.</t>
  </si>
  <si>
    <t>All times are UK clock-time.</t>
  </si>
  <si>
    <t>Copy from CDCM table 3701 "Tariffs!A42:I84" and paste values into A14</t>
  </si>
  <si>
    <t>Copy from EDCM table 6005 "LDNORev!B549:G683" and paste values into D57</t>
  </si>
  <si>
    <t>Saturday and Sunday
All Year</t>
  </si>
  <si>
    <t>Unique billing identifier</t>
  </si>
  <si>
    <t>LDNO LV: Domestic Aggregated or CT with Residual</t>
  </si>
  <si>
    <t>LDNO LV: Domestic Aggregated (related MPAN)</t>
  </si>
  <si>
    <t>LDNO LV: Non-Domestic Aggregated or CT No Residual</t>
  </si>
  <si>
    <t>LDNO LV: Non-Domestic Aggregated or CT Band 1</t>
  </si>
  <si>
    <t>LDNO LV: Non-Domestic Aggregated or CT Band 2</t>
  </si>
  <si>
    <t>LDNO LV: Non-Domestic Aggregated or CT Band 3</t>
  </si>
  <si>
    <t>LDNO LV: Non-Domestic Aggregated or CT Band 4</t>
  </si>
  <si>
    <t>LDNO LV: Non-Domestic Aggregated (related MPAN)</t>
  </si>
  <si>
    <t>LDNO LV: LV Site Specific No Residual</t>
  </si>
  <si>
    <t>LDNO LV: LV Site Specific Band 1</t>
  </si>
  <si>
    <t>LDNO LV: LV Site Specific Band 2</t>
  </si>
  <si>
    <t>LDNO LV: LV Site Specific Band 3</t>
  </si>
  <si>
    <t>LDNO LV: LV Site Specific Band 4</t>
  </si>
  <si>
    <t>LDNO LV: Unmetered Supplies</t>
  </si>
  <si>
    <t>LDNO LV: LV Generation Aggregated</t>
  </si>
  <si>
    <t>LDNO LV: LV Generation Site Specific</t>
  </si>
  <si>
    <t>LDNO HV: Domestic Aggregated or CT with Residual</t>
  </si>
  <si>
    <t>LDNO HV: Domestic Aggregated (Related MPAN)</t>
  </si>
  <si>
    <t>LDNO HV: Non-Domestic Aggregated or CT No Residual</t>
  </si>
  <si>
    <t>LDNO HV: Non-Domestic Aggregated or CT Band 1</t>
  </si>
  <si>
    <t>LDNO HV: Non-Domestic Aggregated or CT Band 2</t>
  </si>
  <si>
    <t>LDNO HV: Non-Domestic Aggregated or CT Band 3</t>
  </si>
  <si>
    <t>LDNO HV: Non-Domestic Aggregated or CT Band 4</t>
  </si>
  <si>
    <t>LDNO HV: Non-Domestic Aggregated (related MPAN)</t>
  </si>
  <si>
    <t>LDNO HV: LV Site Specific No Residual</t>
  </si>
  <si>
    <t>LDNO HV: LV Site Specific Band 1</t>
  </si>
  <si>
    <t>LDNO HV: LV Site Specific Band 2</t>
  </si>
  <si>
    <t>LDNO HV: LV Site Specific Band 3</t>
  </si>
  <si>
    <t>LDNO HV: LV Site Specific Band 4</t>
  </si>
  <si>
    <t>LDNO HV: LV Sub Site Specific No Residual</t>
  </si>
  <si>
    <t>LDNO HV: LV Sub Site Specific Band 1</t>
  </si>
  <si>
    <t>LDNO HV: LV Sub Site Specific Band 2</t>
  </si>
  <si>
    <t>LDNO HV: LV Sub Site Specific Band 3</t>
  </si>
  <si>
    <t>LDNO HV: LV Sub Site Specific Band 4</t>
  </si>
  <si>
    <t>LDNO HV: HV Site Specific No Residual</t>
  </si>
  <si>
    <t>LDNO HV: HV Site Specific Band 1</t>
  </si>
  <si>
    <t>LDNO HV: HV Site Specific Band 2</t>
  </si>
  <si>
    <t>LDNO HV: HV Site Specific Band 3</t>
  </si>
  <si>
    <t>LDNO HV: HV Site Specific Band 4</t>
  </si>
  <si>
    <t>LDNO HV: Unmetered Supplies</t>
  </si>
  <si>
    <t>LDNO HV: LV Generation Aggregated</t>
  </si>
  <si>
    <t>LDNO HV: LV Sub Generation Aggregated</t>
  </si>
  <si>
    <t>LDNO HV: LV Generation Site Specific</t>
  </si>
  <si>
    <t>LDNO HV: LV Sub Generation Site Specific</t>
  </si>
  <si>
    <t>LDNO HV: HV Generation Site Specific</t>
  </si>
  <si>
    <t>LDNO HVplus: Domestic Aggregated or CT with Residual</t>
  </si>
  <si>
    <t>LDNO HVplus: Domestic Aggregated (related MPAN)</t>
  </si>
  <si>
    <t>LDNO HVplus: Non-Domestic Aggregated or CT No Residual</t>
  </si>
  <si>
    <t>LDNO HVplus: Non-Domestic Aggregated or CT Band 1</t>
  </si>
  <si>
    <t>LDNO HVplus: Non-Domestic Aggregated or CT Band 2</t>
  </si>
  <si>
    <t>LDNO HVplus: Non-Domestic Aggregated or CT Band 3</t>
  </si>
  <si>
    <t>LDNO HVplus: Non-Domestic Aggregated or CT Band 4</t>
  </si>
  <si>
    <t>LDNO HVplus: Non-Domestic Aggregated (related MPAN)</t>
  </si>
  <si>
    <t>LDNO HVplus: LV Site Specific No Residual</t>
  </si>
  <si>
    <t>LDNO HVplus: LV Site Specific Band 1</t>
  </si>
  <si>
    <t>LDNO HVplus: LV Site Specific Band 2</t>
  </si>
  <si>
    <t>LDNO HVplus: LV Site Specific Band 3</t>
  </si>
  <si>
    <t>LDNO HVplus: LV Site Specific Band 4</t>
  </si>
  <si>
    <t>LDNO HVplus: LV Sub Site Specific No Residual</t>
  </si>
  <si>
    <t>LDNO HVplus: LV Sub Site Specific Band 1</t>
  </si>
  <si>
    <t>LDNO HVplus: LV Sub Site Specific Band 2</t>
  </si>
  <si>
    <t>LDNO HVplus: LV Sub Site Specific Band 3</t>
  </si>
  <si>
    <t>LDNO HVplus: LV Sub Site Specific Band 4</t>
  </si>
  <si>
    <t>LDNO HVplus: HV Site Specific No Residual</t>
  </si>
  <si>
    <t>LDNO HVplus: HV Site Specific Band 1</t>
  </si>
  <si>
    <t>LDNO HVplus: HV Site Specific Band 2</t>
  </si>
  <si>
    <t>LDNO HVplus: HV Site Specific Band 3</t>
  </si>
  <si>
    <t>LDNO HVplus: HV Site Specific Band 4</t>
  </si>
  <si>
    <t>LDNO HVplus: Unmetered Supplies</t>
  </si>
  <si>
    <t>LDNO HVplus: LV Generation Aggregated</t>
  </si>
  <si>
    <t>LDNO HVplus: LV Sub Generation Aggregated</t>
  </si>
  <si>
    <t>LDNO HVplus: LV Generation Site Specific</t>
  </si>
  <si>
    <t>LDNO HVplus: LV Sub Generation Site Specific</t>
  </si>
  <si>
    <t>LDNO HVplus: HV Generation Site Specific</t>
  </si>
  <si>
    <t>LDNO EHV: Domestic Aggregated or CT with Residual</t>
  </si>
  <si>
    <t>LDNO EHV: Domestic Aggregated (related MPAN)</t>
  </si>
  <si>
    <t>LDNO EHV: Non-Domestic Aggregated or CT No Residual</t>
  </si>
  <si>
    <t>LDNO EHV: Non-Domestic Aggregated or CT Band 1</t>
  </si>
  <si>
    <t>LDNO EHV: Non-Domestic Aggregated or CT Band 2</t>
  </si>
  <si>
    <t>LDNO EHV: Non-Domestic Aggregated or CT Band 3</t>
  </si>
  <si>
    <t>LDNO EHV: Non-Domestic Aggregated or CT Band 4</t>
  </si>
  <si>
    <t>LDNO EHV: Non-Domestic Aggregated (related MPAN)</t>
  </si>
  <si>
    <t>LDNO EHV: LV Site Specific No Residual</t>
  </si>
  <si>
    <t>LDNO EHV: LV Site Specific Band 1</t>
  </si>
  <si>
    <t>LDNO EHV: LV Site Specific Band 2</t>
  </si>
  <si>
    <t>LDNO EHV: LV Site Specific Band 3</t>
  </si>
  <si>
    <t>LDNO EHV: LV Site Specific Band 4</t>
  </si>
  <si>
    <t>LDNO EHV: LV Sub Site Specific No Residual</t>
  </si>
  <si>
    <t>LDNO EHV: LV Sub Site Specific Band 1</t>
  </si>
  <si>
    <t>LDNO EHV: LV Sub Site Specific Band 2</t>
  </si>
  <si>
    <t>LDNO EHV: LV Sub Site Specific Band 3</t>
  </si>
  <si>
    <t>LDNO EHV: LV Sub Site Specific Band 4</t>
  </si>
  <si>
    <t>LDNO EHV: HV Site Specific No Residual</t>
  </si>
  <si>
    <t>LDNO EHV: HV Site Specific Band 1</t>
  </si>
  <si>
    <t>LDNO EHV: HV Site Specific Band 2</t>
  </si>
  <si>
    <t>LDNO EHV: HV Site Specific Band 3</t>
  </si>
  <si>
    <t>LDNO EHV: HV Site Specific Band 4</t>
  </si>
  <si>
    <t>LDNO EHV: Unmetered Supplies</t>
  </si>
  <si>
    <t>LDNO EHV: LV Generation Aggregated</t>
  </si>
  <si>
    <t>LDNO EHV: LV Sub Generation Aggregated</t>
  </si>
  <si>
    <t>LDNO EHV: LV Generation Site Specific</t>
  </si>
  <si>
    <t>LDNO EHV: LV Sub Generation Site Specific</t>
  </si>
  <si>
    <t>LDNO EHV: HV Generation Site Specific</t>
  </si>
  <si>
    <t>LDNO 132kV/EHV: Domestic Aggregated or CT with Residual</t>
  </si>
  <si>
    <t>LDNO 132kV/EHV: Domestic Aggregated (related MPAN)</t>
  </si>
  <si>
    <t>LDNO 132kV/EHV: Non-Domestic Aggregated or CT No Residual</t>
  </si>
  <si>
    <t>LDNO 132kV/EHV: Non-Domestic Aggregated or CT Band 1</t>
  </si>
  <si>
    <t>LDNO 132kV/EHV: Non-Domestic Aggregated or CT Band 2</t>
  </si>
  <si>
    <t>LDNO 132kV/EHV: Non-Domestic Aggregated or CT Band 3</t>
  </si>
  <si>
    <t>LDNO 132kV/EHV: Non-Domestic Aggregated or CT Band 4</t>
  </si>
  <si>
    <t>LDNO 132kV/EHV: Non-Domestic Aggregated (related MPAN)</t>
  </si>
  <si>
    <t>LDNO 132kV/EHV: LV Site Specific No Residual</t>
  </si>
  <si>
    <t>LDNO 132kV/EHV: LV Site Specific Band 1</t>
  </si>
  <si>
    <t>LDNO 132kV/EHV: LV Site Specific Band 2</t>
  </si>
  <si>
    <t>LDNO 132kV/EHV: LV Site Specific Band 3</t>
  </si>
  <si>
    <t>LDNO 132kV/EHV: LV Site Specific Band 4</t>
  </si>
  <si>
    <t>LDNO 132kV/EHV: LV Sub Site Specific No Residual</t>
  </si>
  <si>
    <t>LDNO 132kV/EHV: LV Sub Site Specific Band 1</t>
  </si>
  <si>
    <t>LDNO 132kV/EHV: LV Sub Site Specific Band 2</t>
  </si>
  <si>
    <t>LDNO 132kV/EHV: LV Sub Site Specific Band 3</t>
  </si>
  <si>
    <t>LDNO 132kV/EHV: LV Sub Site Specific Band 4</t>
  </si>
  <si>
    <t>LDNO 132kV/EHV: HV Site Specific No Residual</t>
  </si>
  <si>
    <t>LDNO 132kV/EHV: HV Site Specific Band 1</t>
  </si>
  <si>
    <t>LDNO 132kV/EHV: HV Site Specific Band 2</t>
  </si>
  <si>
    <t>LDNO 132kV/EHV: HV Site Specific Band 3</t>
  </si>
  <si>
    <t>LDNO 132kV/EHV: HV Site Specific Band 4</t>
  </si>
  <si>
    <t>LDNO 132kV/EHV: Unmetered Supplies</t>
  </si>
  <si>
    <t>LDNO 132kV/EHV: LV Generation Aggregated</t>
  </si>
  <si>
    <t>LDNO 132kV/EHV: LV Sub Generation Aggregated</t>
  </si>
  <si>
    <t>LDNO 132kV/EHV: LV Generation Site Specific</t>
  </si>
  <si>
    <t>LDNO 132kV/EHV: LV Sub Generation Site Specific</t>
  </si>
  <si>
    <t>LDNO 132kV/EHV: HV Generation Site Specific</t>
  </si>
  <si>
    <t>LDNO 132kV: Domestic Aggregated or CT with Residual</t>
  </si>
  <si>
    <t>LDNO 132kV: Domestic Aggregated (related MPAN)</t>
  </si>
  <si>
    <t>LDNO 132kV: Non-Domestic Aggregated or CT No Residual</t>
  </si>
  <si>
    <t>LDNO 132kV: Non-Domestic Aggregated or CT Band 1</t>
  </si>
  <si>
    <t>LDNO 132kV: Non-Domestic Aggregated or CT Band 2</t>
  </si>
  <si>
    <t>LDNO 132kV: Non-Domestic Aggregated or CT Band 3</t>
  </si>
  <si>
    <t>LDNO 132kV: Non-Domestic Aggregated or CT Band 4</t>
  </si>
  <si>
    <t>LDNO 132kV: Non-Domestic Aggregated (related MPAN)</t>
  </si>
  <si>
    <t>LDNO 132kV: LV Site Specific No Residual</t>
  </si>
  <si>
    <t>LDNO 132kV: LV Site Specific Band 1</t>
  </si>
  <si>
    <t>LDNO 132kV: LV Site Specific Band 2</t>
  </si>
  <si>
    <t>LDNO 132kV: LV Site Specific Band 3</t>
  </si>
  <si>
    <t>LDNO 132kV: LV Site Specific Band 4</t>
  </si>
  <si>
    <t>LDNO 132kV: LV Sub Site Specific No Residual</t>
  </si>
  <si>
    <t>LDNO 132kV: LV Sub Site Specific Band 1</t>
  </si>
  <si>
    <t>LDNO 132kV: LV Sub Site Specific Band 2</t>
  </si>
  <si>
    <t>LDNO 132kV: LV Sub Site Specific Band 3</t>
  </si>
  <si>
    <t>LDNO 132kV: LV Sub Site Specific Band 4</t>
  </si>
  <si>
    <t>LDNO 132kV: HV Site Specific No Residual</t>
  </si>
  <si>
    <t>LDNO 132kV: HV Site Specific Band 1</t>
  </si>
  <si>
    <t>LDNO 132kV: HV Site Specific Band 2</t>
  </si>
  <si>
    <t>LDNO 132kV: HV Site Specific Band 3</t>
  </si>
  <si>
    <t>LDNO 132kV: HV Site Specific Band 4</t>
  </si>
  <si>
    <t>LDNO 132kV: Unmetered Supplies</t>
  </si>
  <si>
    <t>LDNO 132kV: LV Generation Aggregated</t>
  </si>
  <si>
    <t>LDNO 132kV: LV Sub Generation Aggregated</t>
  </si>
  <si>
    <t>LDNO 132kV: LV Generation Site Specific</t>
  </si>
  <si>
    <t>LDNO 132kV: LV Sub Generation Site Specific</t>
  </si>
  <si>
    <t>LDNO 132kV: HV Generation Site Specific</t>
  </si>
  <si>
    <t>LDNO 0000: Domestic Aggregated or CT with Residual</t>
  </si>
  <si>
    <t>LDNO 0000: Domestic Aggregated (related MPAN)</t>
  </si>
  <si>
    <t>LDNO 0000: Non-Domestic Aggregated or CT No Residual</t>
  </si>
  <si>
    <t>LDNO 0000: Non-Domestic Aggregated or CT Band 1</t>
  </si>
  <si>
    <t>LDNO 0000: Non-Domestic Aggregated or CT Band 2</t>
  </si>
  <si>
    <t>LDNO 0000: Non-Domestic Aggregated or CT Band 3</t>
  </si>
  <si>
    <t>LDNO 0000: Non-Domestic Aggregated or CT Band 4</t>
  </si>
  <si>
    <t>LDNO 0000: Non-Domestic Aggregated (related MPAN)</t>
  </si>
  <si>
    <t>LDNO 0000: LV Site Specific No Residual</t>
  </si>
  <si>
    <t>LDNO 0000: LV Site Specific Band 1</t>
  </si>
  <si>
    <t>LDNO 0000: LV Site Specific Band 2</t>
  </si>
  <si>
    <t>LDNO 0000: LV Site Specific Band 3</t>
  </si>
  <si>
    <t>LDNO 0000: LV Site Specific Band 4</t>
  </si>
  <si>
    <t>LDNO 0000: LV Sub Site Specific No Residual</t>
  </si>
  <si>
    <t>LDNO 0000: LV Sub Site Specific Band 1</t>
  </si>
  <si>
    <t>LDNO 0000: LV Sub Site Specific Band 2</t>
  </si>
  <si>
    <t>LDNO 0000: LV Sub Site Specific Band 3</t>
  </si>
  <si>
    <t>LDNO 0000: LV Sub Site Specific Band 4</t>
  </si>
  <si>
    <t>LDNO 0000: HV Site Specific No Residual</t>
  </si>
  <si>
    <t>LDNO 0000: HV Site Specific Band 1</t>
  </si>
  <si>
    <t>LDNO 0000: HV Site Specific Band 2</t>
  </si>
  <si>
    <t>LDNO 0000: HV Site Specific Band 3</t>
  </si>
  <si>
    <t>LDNO 0000: HV Site Specific Band 4</t>
  </si>
  <si>
    <t>LDNO 0000: Unmetered Supplies</t>
  </si>
  <si>
    <t>LDNO 0000: LV Generation Aggregated</t>
  </si>
  <si>
    <t>LDNO 0000: LV Sub Generation Aggregated</t>
  </si>
  <si>
    <t>LDNO 0000: LV Generation Site Specific</t>
  </si>
  <si>
    <t>LDNO 0000: LV Sub Generation Site Specific</t>
  </si>
  <si>
    <t>LDNO 0000: HV Generation Site Specific</t>
  </si>
  <si>
    <t>This table has intentionally been left blank. The line loss factors that are approved by the BSC Panel for the applicable year and consequently published on the Elexon website will take precedence and be used in Settlement. This annex will be re-published once these values are available.</t>
  </si>
  <si>
    <t>Period 1</t>
  </si>
  <si>
    <t>Period 2</t>
  </si>
  <si>
    <t>Period 3</t>
  </si>
  <si>
    <t>Period 4</t>
  </si>
  <si>
    <t>Generic demand and generation LLFs</t>
  </si>
  <si>
    <t>Metered voltage, respective periods and associated LLFCs</t>
  </si>
  <si>
    <t>Metered voltage</t>
  </si>
  <si>
    <t>Associated LLFC</t>
  </si>
  <si>
    <t>Low-voltage network</t>
  </si>
  <si>
    <t>Low-voltage substation</t>
  </si>
  <si>
    <t>High-voltage network</t>
  </si>
  <si>
    <t>High-voltage substation</t>
  </si>
  <si>
    <t>33kV generic</t>
  </si>
  <si>
    <t>132kV generic</t>
  </si>
  <si>
    <t>EHV site specific LLFs</t>
  </si>
  <si>
    <t>Demand</t>
  </si>
  <si>
    <t>Site</t>
  </si>
  <si>
    <t>Site 1</t>
  </si>
  <si>
    <t>Site 2</t>
  </si>
  <si>
    <t>Site 3</t>
  </si>
  <si>
    <t>Site 4</t>
  </si>
  <si>
    <t>Site 5</t>
  </si>
  <si>
    <t>Generation</t>
  </si>
  <si>
    <t xml:space="preserve">Note: The list of MPANs/MSIDs provided may be incomplete; the DNO reserves the right to apply the listed charges to any other MPANs/MSIDs associated with the site. If sites appear in both Annex 2 and Annex 6, the charges in Annex 6 take precedence.
Where an existing Designated EHV Property is modified and energised in the charging year, we may revise the EDCM charges for the modified Designated EHV Property. </t>
  </si>
  <si>
    <t>Annex 6 - Charges for New or Amended Designated EHV Properties</t>
  </si>
  <si>
    <t>Effective from date</t>
  </si>
  <si>
    <t>Import
Unique Identifier</t>
  </si>
  <si>
    <t>LLFC</t>
  </si>
  <si>
    <t>Export
Unique Identifier</t>
  </si>
  <si>
    <t>EDCM import 1</t>
  </si>
  <si>
    <t>EDCM export 1</t>
  </si>
  <si>
    <t>EDCM import 2</t>
  </si>
  <si>
    <t>EDCM export 2</t>
  </si>
  <si>
    <t>EDCM import 3</t>
  </si>
  <si>
    <t>EDCM export 3</t>
  </si>
  <si>
    <t>EDCM import 4</t>
  </si>
  <si>
    <t>EDCM export 4</t>
  </si>
  <si>
    <t>EDCM import 5</t>
  </si>
  <si>
    <t>EDCM export 5</t>
  </si>
  <si>
    <t>EDCM import 6</t>
  </si>
  <si>
    <t>EDCM export 6</t>
  </si>
  <si>
    <t>EDCM import 7</t>
  </si>
  <si>
    <t>EDCM export 7</t>
  </si>
  <si>
    <t>EDCM import 8</t>
  </si>
  <si>
    <t>EDCM export 8</t>
  </si>
  <si>
    <t>EDCM import 9</t>
  </si>
  <si>
    <t>EDCM export 9</t>
  </si>
  <si>
    <t>EDCM import 10</t>
  </si>
  <si>
    <t>EDCM export 10</t>
  </si>
  <si>
    <t>Import
LLF
period 1</t>
  </si>
  <si>
    <t>Import
LLF
period 2</t>
  </si>
  <si>
    <t>Import
LLF
period 3</t>
  </si>
  <si>
    <t>Import
LLF
period 4</t>
  </si>
  <si>
    <t>Export
LLF
period 1</t>
  </si>
  <si>
    <t>Export
LLF
period 2</t>
  </si>
  <si>
    <t>Export
LLF
period 3</t>
  </si>
  <si>
    <t>Export
LLF
period 4</t>
  </si>
  <si>
    <t>EDCM Import 1</t>
  </si>
  <si>
    <t>EDCM Export 1</t>
  </si>
  <si>
    <t>EDCM Import 2</t>
  </si>
  <si>
    <t>EDCM Export 2</t>
  </si>
  <si>
    <t>EDCM Import 3</t>
  </si>
  <si>
    <t>EDCM Export 3</t>
  </si>
  <si>
    <t>EDCM Import 4</t>
  </si>
  <si>
    <t>EDCM Export 4</t>
  </si>
  <si>
    <t>EDCM Import 5</t>
  </si>
  <si>
    <t>EDCM Export 5</t>
  </si>
  <si>
    <t>EDCM Import 6</t>
  </si>
  <si>
    <t>EDCM Export 6</t>
  </si>
  <si>
    <t>EDCM Import 7</t>
  </si>
  <si>
    <t>EDCM Export 7</t>
  </si>
  <si>
    <t>EDCM Import 8</t>
  </si>
  <si>
    <t>EDCM Export 8</t>
  </si>
  <si>
    <t>EDCM Import 9</t>
  </si>
  <si>
    <t>EDCM Export 9</t>
  </si>
  <si>
    <t>EDCM Import 10</t>
  </si>
  <si>
    <t>EDCM Export 10</t>
  </si>
  <si>
    <t>Open LLFCs / LDNO unique billing identifier</t>
  </si>
  <si>
    <t>Supplier of Last Resort 
Fixed charge adder*
p/MPAN/day</t>
  </si>
  <si>
    <t>Domestic Aggregated or CT</t>
  </si>
  <si>
    <t>LDNO LV: Domestic Aggregated or CT</t>
  </si>
  <si>
    <t>LDNO HV: Domestic Aggregated or CT</t>
  </si>
  <si>
    <t>LDNO HVplus: Domestic Aggregated or CT</t>
  </si>
  <si>
    <t>LDNO EHV: Domestic Aggregated or CT</t>
  </si>
  <si>
    <t>LDNO 132kV/EHV: Domestic Aggregated or CT</t>
  </si>
  <si>
    <t>LDNO 132kV: Domestic Aggregated or CT</t>
  </si>
  <si>
    <t>LDNO 0000: Domestic Aggregated or CT</t>
  </si>
  <si>
    <t>*Supplier of Last Resort pass-through costs allocated to all domestic tariffs with a fixed charge (including LDNO)</t>
  </si>
  <si>
    <t>**Eligible Bad Debt pass-through costs allocated to all metered demand tariffs (including LDNO)</t>
  </si>
  <si>
    <t>Node/Zone ID</t>
  </si>
  <si>
    <t>Geographical name</t>
  </si>
  <si>
    <t>Local charge 1
£/kVA</t>
  </si>
  <si>
    <t>Remote charge 1
£/kVA</t>
  </si>
  <si>
    <t>Melksham</t>
  </si>
  <si>
    <t>Mannington</t>
  </si>
  <si>
    <t>Fleet &amp; Bramley</t>
  </si>
  <si>
    <t>Amersham</t>
  </si>
  <si>
    <t>Bramley (ANDO &amp; THAT)</t>
  </si>
  <si>
    <t>Axminster</t>
  </si>
  <si>
    <t>Bramley (BASI)</t>
  </si>
  <si>
    <t>Minety</t>
  </si>
  <si>
    <t>Fawley &amp; Nursling</t>
  </si>
  <si>
    <t>Botley Wood</t>
  </si>
  <si>
    <t>Iver 132</t>
  </si>
  <si>
    <t>Lovedean A2</t>
  </si>
  <si>
    <t>Cowley126</t>
  </si>
  <si>
    <t>Cowley34</t>
  </si>
  <si>
    <t>Laleham</t>
  </si>
  <si>
    <t>Lovedean A1</t>
  </si>
  <si>
    <t>Chickerell</t>
  </si>
  <si>
    <t>Ealing</t>
  </si>
  <si>
    <t>Willesden</t>
  </si>
  <si>
    <t>North Hyde</t>
  </si>
  <si>
    <t>Iver 66</t>
  </si>
  <si>
    <t>GSP:NHYD-SN2    66.000</t>
  </si>
  <si>
    <t>East Claydon12</t>
  </si>
  <si>
    <t>East Claydon34</t>
  </si>
  <si>
    <t>East Claydon GSP</t>
  </si>
  <si>
    <t>GSPHYB:Axminster &amp; Chickerell</t>
  </si>
  <si>
    <t>Shaftesbury</t>
  </si>
  <si>
    <t>Wokingham</t>
  </si>
  <si>
    <t>Alton</t>
  </si>
  <si>
    <t>Aldershot</t>
  </si>
  <si>
    <t>Amesbury</t>
  </si>
  <si>
    <t>Andover</t>
  </si>
  <si>
    <t>Chichester &amp; Hunston</t>
  </si>
  <si>
    <t>Arnewood</t>
  </si>
  <si>
    <t>Basingstoke A1MTA A2MTA 60's</t>
  </si>
  <si>
    <t>Basingstoke A1MTB A2MTB 90's</t>
  </si>
  <si>
    <t>Basingstoke A3MT A4MT 90's</t>
  </si>
  <si>
    <t>Witney &amp; Yarnton</t>
  </si>
  <si>
    <t>Cirencester</t>
  </si>
  <si>
    <t>Bournemouth</t>
  </si>
  <si>
    <t>Botley Wood 2x90MVA</t>
  </si>
  <si>
    <t>Bracknell Reserve</t>
  </si>
  <si>
    <t>Bracknell Main</t>
  </si>
  <si>
    <t>Burghfield Main</t>
  </si>
  <si>
    <t>Camberley Main Bar</t>
  </si>
  <si>
    <t>Camberley Reserve Bar</t>
  </si>
  <si>
    <t>Chalvey</t>
  </si>
  <si>
    <t>Chippenham</t>
  </si>
  <si>
    <t>Christchurch</t>
  </si>
  <si>
    <t>Cowley 2x90MVA</t>
  </si>
  <si>
    <t>Cowley 2x45MVA</t>
  </si>
  <si>
    <t>Cowes &amp; Wootton Common</t>
  </si>
  <si>
    <t>Coxmoor Wood</t>
  </si>
  <si>
    <t>Denham</t>
  </si>
  <si>
    <t>Drayton</t>
  </si>
  <si>
    <t>East Bedfont 22 &amp; 11 kV</t>
  </si>
  <si>
    <t>Swindon</t>
  </si>
  <si>
    <t>Fareham 2x90MVA</t>
  </si>
  <si>
    <t>Fareham 2x60MVA</t>
  </si>
  <si>
    <t>Fernhurst</t>
  </si>
  <si>
    <t>Frome</t>
  </si>
  <si>
    <t>Fort Widley</t>
  </si>
  <si>
    <t>Poole</t>
  </si>
  <si>
    <t>Havant</t>
  </si>
  <si>
    <t>Headington</t>
  </si>
  <si>
    <t>High Wycombe</t>
  </si>
  <si>
    <t>BSP:WHYD-C      33.000</t>
  </si>
  <si>
    <t>Langley</t>
  </si>
  <si>
    <t>Longford</t>
  </si>
  <si>
    <t>Loudwater</t>
  </si>
  <si>
    <t>Lytchett</t>
  </si>
  <si>
    <t>Maidenhead</t>
  </si>
  <si>
    <t>Mannington 3x60MVA</t>
  </si>
  <si>
    <t>BSP:WLBS-C      33.000</t>
  </si>
  <si>
    <t>BSP:MIES-C      33.000</t>
  </si>
  <si>
    <t>Netley Common</t>
  </si>
  <si>
    <t>Norrington</t>
  </si>
  <si>
    <t>Osney</t>
  </si>
  <si>
    <t>Portsmouth</t>
  </si>
  <si>
    <t>Pyestock &amp; Cody Park</t>
  </si>
  <si>
    <t>RAE Farnborough</t>
  </si>
  <si>
    <t>Reading</t>
  </si>
  <si>
    <t>Reading Town</t>
  </si>
  <si>
    <t>Redhill</t>
  </si>
  <si>
    <t>Rownhams</t>
  </si>
  <si>
    <t>Salisbury</t>
  </si>
  <si>
    <t>Southampton 2x60MVA</t>
  </si>
  <si>
    <t>Southampton 2x90MVA</t>
  </si>
  <si>
    <t>Slough &amp; Slough South</t>
  </si>
  <si>
    <t>Cippenham</t>
  </si>
  <si>
    <t>Staines 1</t>
  </si>
  <si>
    <t>Staines 2</t>
  </si>
  <si>
    <t>Stratton 2x90MVA</t>
  </si>
  <si>
    <t>Stratton 2x60MVA</t>
  </si>
  <si>
    <t>Thatcham</t>
  </si>
  <si>
    <t>Toothill</t>
  </si>
  <si>
    <t>Upton</t>
  </si>
  <si>
    <t>Velmore</t>
  </si>
  <si>
    <t>Wareham</t>
  </si>
  <si>
    <t>West Grafton</t>
  </si>
  <si>
    <t>Winchester</t>
  </si>
  <si>
    <t>Wymering</t>
  </si>
  <si>
    <t>Yeovil</t>
  </si>
  <si>
    <t>Chickerell 2x90MVA</t>
  </si>
  <si>
    <t>Bicester North</t>
  </si>
  <si>
    <t>Burghfield Reserve</t>
  </si>
  <si>
    <t>Heathrow North</t>
  </si>
  <si>
    <t>BSP:NHYD-C7     25.000</t>
  </si>
  <si>
    <t>North Hyde 22kV</t>
  </si>
  <si>
    <t>Acton Lane</t>
  </si>
  <si>
    <t>Ealing 22kV</t>
  </si>
  <si>
    <t>North Hyde 33kV</t>
  </si>
  <si>
    <t>HYB:Chippenham &amp; Norrington</t>
  </si>
  <si>
    <t>HYB:Yeovil &amp; Chickerell 2x90MVA</t>
  </si>
  <si>
    <t>ALRE-E      11.000</t>
  </si>
  <si>
    <t>ALTL-E1     11.000</t>
  </si>
  <si>
    <t>ALTL-E2     11.000</t>
  </si>
  <si>
    <t>ARGR-E      11.000</t>
  </si>
  <si>
    <t>ASHR-E      11.000</t>
  </si>
  <si>
    <t>BILS-E      11.000</t>
  </si>
  <si>
    <t>BIRD-E      11.000</t>
  </si>
  <si>
    <t>BLED-E      11.000</t>
  </si>
  <si>
    <t>BOCF-E      11.000</t>
  </si>
  <si>
    <t>BORD-E      11.000</t>
  </si>
  <si>
    <t>PRPB-E      11.000</t>
  </si>
  <si>
    <t>PEAF-E      11.000</t>
  </si>
  <si>
    <t>BURF-E      11.000</t>
  </si>
  <si>
    <t>HUMG-E      11.000</t>
  </si>
  <si>
    <t>CART-E      11.000</t>
  </si>
  <si>
    <t>CHAR-E      11.000</t>
  </si>
  <si>
    <t>CHHE-E2     11.000</t>
  </si>
  <si>
    <t>DONN-E      11.000</t>
  </si>
  <si>
    <t>CHIN-E      11.000</t>
  </si>
  <si>
    <t>CIRT-E      11.000</t>
  </si>
  <si>
    <t>CRIC-E      11.000</t>
  </si>
  <si>
    <t>CULH-E1     11.000</t>
  </si>
  <si>
    <t>CULJ-E      11.000</t>
  </si>
  <si>
    <t>DEDD-E      11.000</t>
  </si>
  <si>
    <t>DIDC-E1     11.000</t>
  </si>
  <si>
    <t>DIDC-E2     11.000</t>
  </si>
  <si>
    <t>EBED-E      11.000</t>
  </si>
  <si>
    <t>ESSO-E1     11.800</t>
  </si>
  <si>
    <t>ESSO-E2     11.800</t>
  </si>
  <si>
    <t>ESSO-E3     12.500</t>
  </si>
  <si>
    <t>EYNS-E      11.000</t>
  </si>
  <si>
    <t>FAIR-E      11.000</t>
  </si>
  <si>
    <t>STRU-E      11.000</t>
  </si>
  <si>
    <t>FAWN-E1     11.000</t>
  </si>
  <si>
    <t>FAWN-E3     11.000</t>
  </si>
  <si>
    <t>FAWN-E4     11.000</t>
  </si>
  <si>
    <t>FAWN-E5     11.000</t>
  </si>
  <si>
    <t>FAWS-E1     11.000</t>
  </si>
  <si>
    <t>FAWS-E3     11.000</t>
  </si>
  <si>
    <t>FAWS-E4     11.000</t>
  </si>
  <si>
    <t>FAWC-E1     11.000</t>
  </si>
  <si>
    <t>FIVO-E      11.000</t>
  </si>
  <si>
    <t>STSE-E      11.000</t>
  </si>
  <si>
    <t>FYFI-E      11.000</t>
  </si>
  <si>
    <t>HABO-E      11.000</t>
  </si>
  <si>
    <t>BILL-E      11.000</t>
  </si>
  <si>
    <t>HARS-E1     11.000</t>
  </si>
  <si>
    <t>HARS-E2     11.000</t>
  </si>
  <si>
    <t>HARW-E1     11.000</t>
  </si>
  <si>
    <t>HASL-E      11.000</t>
  </si>
  <si>
    <t>HERR-E      11.000</t>
  </si>
  <si>
    <t>KEMB-E      11.000</t>
  </si>
  <si>
    <t>KIDD-E      11.000</t>
  </si>
  <si>
    <t>LABU-E      11.000</t>
  </si>
  <si>
    <t>LANC-E      11.000</t>
  </si>
  <si>
    <t>LEAF-E      11.000</t>
  </si>
  <si>
    <t>LOVR-E      11.000</t>
  </si>
  <si>
    <t>LYNC-E      11.000</t>
  </si>
  <si>
    <t>BPEF-E      11.000</t>
  </si>
  <si>
    <t>MANR-E      11.000</t>
  </si>
  <si>
    <t>MARK-E      11.000</t>
  </si>
  <si>
    <t>MAWO-E      11.000</t>
  </si>
  <si>
    <t>MIDH-E      11.000</t>
  </si>
  <si>
    <t>MINV-E      11.000</t>
  </si>
  <si>
    <t>NLEA-E      11.000</t>
  </si>
  <si>
    <t>PETE-E      11.000</t>
  </si>
  <si>
    <t>PLAI-E      11.000</t>
  </si>
  <si>
    <t>PORP-E      11.000</t>
  </si>
  <si>
    <t>PREC-E      11.000</t>
  </si>
  <si>
    <t>PYES-E      11.000</t>
  </si>
  <si>
    <t>PYES-E1     11.000</t>
  </si>
  <si>
    <t>COEP-E1     11.000</t>
  </si>
  <si>
    <t>BRAL-E1     11.000</t>
  </si>
  <si>
    <t>REAU-E      11.000</t>
  </si>
  <si>
    <t>RISS-E      11.000</t>
  </si>
  <si>
    <t>ROSG-E      11.000</t>
  </si>
  <si>
    <t>SBER-E      11.000</t>
  </si>
  <si>
    <t>SELS-E      11.000</t>
  </si>
  <si>
    <t>BURG-E1     11.000</t>
  </si>
  <si>
    <t>SHIO-E      11.000</t>
  </si>
  <si>
    <t>SLTE-12     11.000</t>
  </si>
  <si>
    <t>STLA-E      11.000</t>
  </si>
  <si>
    <t>SWIN-E      11.000</t>
  </si>
  <si>
    <t>GALI-E      11.000</t>
  </si>
  <si>
    <t>TRAE-E      11.000</t>
  </si>
  <si>
    <t>WHWA-E      11.000</t>
  </si>
  <si>
    <t>WILS-E      11.000</t>
  </si>
  <si>
    <t>WINH-E1     11.000</t>
  </si>
  <si>
    <t>WINP-E      11.000</t>
  </si>
  <si>
    <t>WITT-E      11.000</t>
  </si>
  <si>
    <t>WOOB-E      11.000</t>
  </si>
  <si>
    <t>ALLD-E      11.000</t>
  </si>
  <si>
    <t>WYTC-E      11.000</t>
  </si>
  <si>
    <t>YARN-E      11.000</t>
  </si>
  <si>
    <t>WOOD-E      11.000</t>
  </si>
  <si>
    <t>CHIC-E2     11.000</t>
  </si>
  <si>
    <t>ANDO-E      11.000</t>
  </si>
  <si>
    <t>ANDE-E      11.000</t>
  </si>
  <si>
    <t>ANDT-E      11.000</t>
  </si>
  <si>
    <t>BARS-E      11.000</t>
  </si>
  <si>
    <t>HURT-E      11.000</t>
  </si>
  <si>
    <t>MIDW-E      11.000</t>
  </si>
  <si>
    <t>POWA-E      11.000</t>
  </si>
  <si>
    <t>THRU-E      11.000</t>
  </si>
  <si>
    <t>WHIT-E      11.000</t>
  </si>
  <si>
    <t>WHER-E      11.000</t>
  </si>
  <si>
    <t>ALDE-E      11.000</t>
  </si>
  <si>
    <t>BROM-E      11.000</t>
  </si>
  <si>
    <t>CALN-E      11.000</t>
  </si>
  <si>
    <t>COCK-E      11.000</t>
  </si>
  <si>
    <t>LYNE-E      11.000</t>
  </si>
  <si>
    <t>MALM-E      11.000</t>
  </si>
  <si>
    <t>ROWD-E      11.000</t>
  </si>
  <si>
    <t>SUTB-E      11.000</t>
  </si>
  <si>
    <t>TETB-E      11.000</t>
  </si>
  <si>
    <t>YATK-E      11.000</t>
  </si>
  <si>
    <t>CHIP-E      11.000</t>
  </si>
  <si>
    <t>WYKR-E      11.000</t>
  </si>
  <si>
    <t>BRUT-E      11.000</t>
  </si>
  <si>
    <t>CODF-E      11.000</t>
  </si>
  <si>
    <t>CROC-E      11.000</t>
  </si>
  <si>
    <t>FROM-E1     11.000</t>
  </si>
  <si>
    <t>HOLW-E      11.000</t>
  </si>
  <si>
    <t>WARM-E      11.000</t>
  </si>
  <si>
    <t>WBUR-E      11.000</t>
  </si>
  <si>
    <t>HAWK-E      11.000</t>
  </si>
  <si>
    <t>FROM-E2     11.000</t>
  </si>
  <si>
    <t>BRHA-E0     11.000</t>
  </si>
  <si>
    <t>ASHP-E      11.000</t>
  </si>
  <si>
    <t>STAD-E      11.000</t>
  </si>
  <si>
    <t>BRAA-E      11.000</t>
  </si>
  <si>
    <t>AVOR-E      11.000</t>
  </si>
  <si>
    <t>MELT-E      11.000</t>
  </si>
  <si>
    <t>TROT-E      11.000</t>
  </si>
  <si>
    <t>CORS-E      11.000</t>
  </si>
  <si>
    <t>DEVI-E      11.000</t>
  </si>
  <si>
    <t>EASE-E      11.000</t>
  </si>
  <si>
    <t>SPPE-E      11.000</t>
  </si>
  <si>
    <t>SPQW-EM1    11.000</t>
  </si>
  <si>
    <t>WWER-E      11.000</t>
  </si>
  <si>
    <t>BLAB-E      11.000</t>
  </si>
  <si>
    <t>FARI-E      11.000</t>
  </si>
  <si>
    <t>LECH-E      11.000</t>
  </si>
  <si>
    <t>SHVE-E      11.000</t>
  </si>
  <si>
    <t>STAF-E      11.000</t>
  </si>
  <si>
    <t>PRSS-E1     11.000</t>
  </si>
  <si>
    <t>PRSS-E2     11.000</t>
  </si>
  <si>
    <t>DORS-E      11.000</t>
  </si>
  <si>
    <t>DRAW-E      11.000</t>
  </si>
  <si>
    <t>HOND-E      11.000</t>
  </si>
  <si>
    <t>STRA-E      11.000</t>
  </si>
  <si>
    <t>PAKN-E      11.000</t>
  </si>
  <si>
    <t>PLES-E      11.000</t>
  </si>
  <si>
    <t>TOOT-E      11.000</t>
  </si>
  <si>
    <t>CHIE-E      11.000</t>
  </si>
  <si>
    <t>QUAR-E      11.000</t>
  </si>
  <si>
    <t>MARS-E      11.000</t>
  </si>
  <si>
    <t>PEWS-E1     11.000</t>
  </si>
  <si>
    <t>RAMS-E      11.000</t>
  </si>
  <si>
    <t>TIDW-E      11.000</t>
  </si>
  <si>
    <t>WGRV-E      11.000</t>
  </si>
  <si>
    <t>BOWE-E      11.000</t>
  </si>
  <si>
    <t>WYCM-E1     11.000</t>
  </si>
  <si>
    <t>FLAH-E      11.000</t>
  </si>
  <si>
    <t>WELE-E      11.000</t>
  </si>
  <si>
    <t>BERI-E      11.000</t>
  </si>
  <si>
    <t>KENN-E      11.000</t>
  </si>
  <si>
    <t>PRSC-E      11.000</t>
  </si>
  <si>
    <t>COLO-E      11.000</t>
  </si>
  <si>
    <t>ROSH-E      11.000</t>
  </si>
  <si>
    <t>UNIS-E2     11.000</t>
  </si>
  <si>
    <t>WALL-E      11.000</t>
  </si>
  <si>
    <t>CHOL-E      11.000</t>
  </si>
  <si>
    <t>FULS-E      11.000</t>
  </si>
  <si>
    <t>GROV-E      11.000</t>
  </si>
  <si>
    <t>WANT-E      11.000</t>
  </si>
  <si>
    <t>WINL-E      11.000</t>
  </si>
  <si>
    <t>SUTC-E      11.000</t>
  </si>
  <si>
    <t>MILT-E      11.000</t>
  </si>
  <si>
    <t>ARNC-E      11.000</t>
  </si>
  <si>
    <t>BICE-E1     11.000</t>
  </si>
  <si>
    <t>COTT-E      11.000</t>
  </si>
  <si>
    <t>OLDR-E      11.000</t>
  </si>
  <si>
    <t>UPPH-E      11.000</t>
  </si>
  <si>
    <t>WHEA-E      11.000</t>
  </si>
  <si>
    <t>HEAD-E      11.000</t>
  </si>
  <si>
    <t>SHPV-E      11.000</t>
  </si>
  <si>
    <t>ARDLEYGEN-E 11.000</t>
  </si>
  <si>
    <t>CHIS-E      11.000</t>
  </si>
  <si>
    <t>NUFF-E      11.000</t>
  </si>
  <si>
    <t>STOK-E      11.000</t>
  </si>
  <si>
    <t>WATL-E      11.000</t>
  </si>
  <si>
    <t>FRYL-E      11.000</t>
  </si>
  <si>
    <t>HIGW-E      11.000</t>
  </si>
  <si>
    <t>HIWT-E      11.000</t>
  </si>
  <si>
    <t>LITM-E      11.000</t>
  </si>
  <si>
    <t>FRER-E      11.000</t>
  </si>
  <si>
    <t>STEB-E      11.000</t>
  </si>
  <si>
    <t>WOOR-E      11.000</t>
  </si>
  <si>
    <t>NHIN-E      11.000</t>
  </si>
  <si>
    <t>OSNE-E      11.000</t>
  </si>
  <si>
    <t>UNIP-E      11.000</t>
  </si>
  <si>
    <t>FARR-E1     11.000</t>
  </si>
  <si>
    <t>TAPL-E      11.000</t>
  </si>
  <si>
    <t>PETA-E      11.000</t>
  </si>
  <si>
    <t>CHAL-E      11.000</t>
  </si>
  <si>
    <t>CLAR-E      11.000</t>
  </si>
  <si>
    <t>BRWR-E      11.000</t>
  </si>
  <si>
    <t>FARR-E2     11.000</t>
  </si>
  <si>
    <t>BRDW-E      11.000</t>
  </si>
  <si>
    <t>POYL-E      11.000</t>
  </si>
  <si>
    <t>LAKE-E      11.000</t>
  </si>
  <si>
    <t>CAUS-E      11.000</t>
  </si>
  <si>
    <t>STAN-E      11.000</t>
  </si>
  <si>
    <t>EGHA-E      11.000</t>
  </si>
  <si>
    <t>SUNX-E      11.000</t>
  </si>
  <si>
    <t>SIDR-E      11.000</t>
  </si>
  <si>
    <t>SUNX-E2     11.000</t>
  </si>
  <si>
    <t>BEEN-E      11.000</t>
  </si>
  <si>
    <t>COUR-E      11.000</t>
  </si>
  <si>
    <t>KENH-E      11.000</t>
  </si>
  <si>
    <t>MORT-E      11.000</t>
  </si>
  <si>
    <t>PADW-E      11.000</t>
  </si>
  <si>
    <t>PANG-E      11.000</t>
  </si>
  <si>
    <t>THEA-E      11.000</t>
  </si>
  <si>
    <t>SCOT-E      11.000</t>
  </si>
  <si>
    <t>TRAG-E      11.000</t>
  </si>
  <si>
    <t>WHIW-E      11.000</t>
  </si>
  <si>
    <t>WILR-E      11.000</t>
  </si>
  <si>
    <t>WOCO-E      11.000</t>
  </si>
  <si>
    <t>GREP-E      11.000</t>
  </si>
  <si>
    <t>GORI-E      11.000</t>
  </si>
  <si>
    <t>PING-E      11.000</t>
  </si>
  <si>
    <t>HUNG-E      11.000</t>
  </si>
  <si>
    <t>KING-E      11.000</t>
  </si>
  <si>
    <t>KINT-E      11.000</t>
  </si>
  <si>
    <t>LAMB-E      11.000</t>
  </si>
  <si>
    <t>LECK-E      11.000</t>
  </si>
  <si>
    <t>LOVL-E      11.000</t>
  </si>
  <si>
    <t>RIVE-E      11.000</t>
  </si>
  <si>
    <t>STJO-E      11.000</t>
  </si>
  <si>
    <t>TADL-E      11.000</t>
  </si>
  <si>
    <t>THAT-E      11.000</t>
  </si>
  <si>
    <t>YATT-E      11.000</t>
  </si>
  <si>
    <t>BALH-E      11.000</t>
  </si>
  <si>
    <t>GREC-E      11.000</t>
  </si>
  <si>
    <t>LAKR-E      11.000</t>
  </si>
  <si>
    <t>CAVE-E      11.000</t>
  </si>
  <si>
    <t>LITH-E      11.000</t>
  </si>
  <si>
    <t>REAT-E1     11.000</t>
  </si>
  <si>
    <t>REAT-E2     11.000</t>
  </si>
  <si>
    <t>TMAL-E      11.000</t>
  </si>
  <si>
    <t>KIDE-E      11.000</t>
  </si>
  <si>
    <t>NORA-E      11.000</t>
  </si>
  <si>
    <t>READ-E      11.000</t>
  </si>
  <si>
    <t>SILS-E      11.000</t>
  </si>
  <si>
    <t>TWYF-E      11.000</t>
  </si>
  <si>
    <t>HENL-E      11.000</t>
  </si>
  <si>
    <t>TONG-E      11.000</t>
  </si>
  <si>
    <t>FARN-E      11.000</t>
  </si>
  <si>
    <t>HIND-E      11.000</t>
  </si>
  <si>
    <t>MILF-E      11.000</t>
  </si>
  <si>
    <t>GODA-E      11.000</t>
  </si>
  <si>
    <t>NORM-E      11.000</t>
  </si>
  <si>
    <t>ALSH-E      11.000</t>
  </si>
  <si>
    <t>ARBO-E      11.000</t>
  </si>
  <si>
    <t>AWRE-E      11.000</t>
  </si>
  <si>
    <t>BASI-E      11.000</t>
  </si>
  <si>
    <t>BRAG-E      11.000</t>
  </si>
  <si>
    <t>BROS-E      11.000</t>
  </si>
  <si>
    <t>DOWG-E      11.000</t>
  </si>
  <si>
    <t>HOOK-E      11.000</t>
  </si>
  <si>
    <t>HOUN-E1     11.000</t>
  </si>
  <si>
    <t>OAKR-E      11.000</t>
  </si>
  <si>
    <t>OVER-E      11.000</t>
  </si>
  <si>
    <t>CHNM-E      11.000</t>
  </si>
  <si>
    <t>JAYC-E      11.000</t>
  </si>
  <si>
    <t>ASCO-E      11.000</t>
  </si>
  <si>
    <t>BAGS-E      11.000</t>
  </si>
  <si>
    <t>BRKN-E      11.000</t>
  </si>
  <si>
    <t>CHOB-E      11.000</t>
  </si>
  <si>
    <t>EHAM-E      11.000</t>
  </si>
  <si>
    <t>ELMR-E      11.000</t>
  </si>
  <si>
    <t>MVEE-E      11.000</t>
  </si>
  <si>
    <t>SUNN-E      11.000</t>
  </si>
  <si>
    <t>WARF-E      11.000</t>
  </si>
  <si>
    <t>WOKI-E      11.000</t>
  </si>
  <si>
    <t>CAMB-E      11.000</t>
  </si>
  <si>
    <t>COVE-E      11.000</t>
  </si>
  <si>
    <t>FABO-E      11.000</t>
  </si>
  <si>
    <t>FRIM-E      11.000</t>
  </si>
  <si>
    <t>KINR-E      11.000</t>
  </si>
  <si>
    <t>QUEE-E      11.000</t>
  </si>
  <si>
    <t>SAND-E      11.000</t>
  </si>
  <si>
    <t>CROW-E      11.000</t>
  </si>
  <si>
    <t>HAWL-E      11.000</t>
  </si>
  <si>
    <t>COXW-E      11.000</t>
  </si>
  <si>
    <t>CROO-E      11.000</t>
  </si>
  <si>
    <t>HITL-E      11.000</t>
  </si>
  <si>
    <t>WREC-E      11.000</t>
  </si>
  <si>
    <t>FARA-E      11.000</t>
  </si>
  <si>
    <t>MAID-E      11.000</t>
  </si>
  <si>
    <t>CORD-E      11.000</t>
  </si>
  <si>
    <t>KNOH-E      11.000</t>
  </si>
  <si>
    <t>TEMF-E      11.000</t>
  </si>
  <si>
    <t>PARG-E      11.000</t>
  </si>
  <si>
    <t>WHLE-E      11.000</t>
  </si>
  <si>
    <t>HOEF-E      11.000</t>
  </si>
  <si>
    <t>WEND-E      11.000</t>
  </si>
  <si>
    <t>NFAR-E2     11.000</t>
  </si>
  <si>
    <t>PLET-E1     11.000</t>
  </si>
  <si>
    <t>TITC-E      11.000</t>
  </si>
  <si>
    <t>LEOS-E      11.000</t>
  </si>
  <si>
    <t>ZETR-E      11.000</t>
  </si>
  <si>
    <t>ROWP-E      11.000</t>
  </si>
  <si>
    <t>BRHU-E1     11.000</t>
  </si>
  <si>
    <t>PLTG-E      11.000</t>
  </si>
  <si>
    <t>MEYR-E      11.000</t>
  </si>
  <si>
    <t>LEIP-E      11.000</t>
  </si>
  <si>
    <t>EMSW-E      11.000</t>
  </si>
  <si>
    <t>GABH-E      11.000</t>
  </si>
  <si>
    <t>BROC-E      11.000</t>
  </si>
  <si>
    <t>HORN-E      11.000</t>
  </si>
  <si>
    <t>GRES-E      11.000</t>
  </si>
  <si>
    <t>FRAP-E      11.000</t>
  </si>
  <si>
    <t>EAST-E      11.000</t>
  </si>
  <si>
    <t>BRAR-E      11.000</t>
  </si>
  <si>
    <t>WATE-E      11.000</t>
  </si>
  <si>
    <t>FARL-E      11.000</t>
  </si>
  <si>
    <t>PURB-E      11.000</t>
  </si>
  <si>
    <t>HILS-E      11.000</t>
  </si>
  <si>
    <t>COLP-E      11.000</t>
  </si>
  <si>
    <t>POCH-E      11.000</t>
  </si>
  <si>
    <t>WYME-E1     11.000</t>
  </si>
  <si>
    <t>WYME-E2     11.000</t>
  </si>
  <si>
    <t>GAMR-E      11.000</t>
  </si>
  <si>
    <t>HILI-EG     11.000</t>
  </si>
  <si>
    <t>LANG-E      11.000</t>
  </si>
  <si>
    <t>BUTA-E      11.000</t>
  </si>
  <si>
    <t>BISH-E2     11.000</t>
  </si>
  <si>
    <t>NETC-E      11.000</t>
  </si>
  <si>
    <t>BISW-E      11.000</t>
  </si>
  <si>
    <t>BITT-E      11.000</t>
  </si>
  <si>
    <t>TOWP-E      11.000</t>
  </si>
  <si>
    <t>WEST-E      11.000</t>
  </si>
  <si>
    <t>HAMB-E      11.000</t>
  </si>
  <si>
    <t>WOOL-E      11.000</t>
  </si>
  <si>
    <t>CHAN-E      11.000</t>
  </si>
  <si>
    <t>BASS-E      11.000</t>
  </si>
  <si>
    <t>EASN-E      11.000</t>
  </si>
  <si>
    <t>VELM-E      11.000</t>
  </si>
  <si>
    <t>HEDE-E      11.000</t>
  </si>
  <si>
    <t>SOUG-E      11.000</t>
  </si>
  <si>
    <t>REGE-E      11.000</t>
  </si>
  <si>
    <t>BEVV-F1     6.6000</t>
  </si>
  <si>
    <t>WESP-E      11.000</t>
  </si>
  <si>
    <t>SHIR-E      11.000</t>
  </si>
  <si>
    <t>WOML-F      6.6000</t>
  </si>
  <si>
    <t>OLDD-F      6.6000</t>
  </si>
  <si>
    <t>CENB-E      11.000</t>
  </si>
  <si>
    <t>CHAP-F      6.6000</t>
  </si>
  <si>
    <t>SOUS-F      6.6000</t>
  </si>
  <si>
    <t>HAST-E      11.000</t>
  </si>
  <si>
    <t>IBMH-E      11.000</t>
  </si>
  <si>
    <t>STCR-E      11.000</t>
  </si>
  <si>
    <t>GORR-E      11.000</t>
  </si>
  <si>
    <t>DUNB-E      11.000</t>
  </si>
  <si>
    <t>HOUG-E      11.000</t>
  </si>
  <si>
    <t>TOTT-E      11.000</t>
  </si>
  <si>
    <t>SILK-E      11.000</t>
  </si>
  <si>
    <t>NBAD-E      11.000</t>
  </si>
  <si>
    <t>ROMS-E      11.000</t>
  </si>
  <si>
    <t>MAYB-E      11.000</t>
  </si>
  <si>
    <t>FLET-E      11.000</t>
  </si>
  <si>
    <t>LORD-E      11.000</t>
  </si>
  <si>
    <t>COWE-E      11.000</t>
  </si>
  <si>
    <t>SHAL-E      11.000</t>
  </si>
  <si>
    <t>FRES-E      11.000</t>
  </si>
  <si>
    <t>NEWP-E      11.000</t>
  </si>
  <si>
    <t>BINS-E      11.000</t>
  </si>
  <si>
    <t>RYDE-E      11.000</t>
  </si>
  <si>
    <t>SADO-E      11.000</t>
  </si>
  <si>
    <t>SHAN-E      11.000</t>
  </si>
  <si>
    <t>VENT-E      11.000</t>
  </si>
  <si>
    <t>ARRN-E      11.000</t>
  </si>
  <si>
    <t>SFPV-E      11.000</t>
  </si>
  <si>
    <t>DFPV-E      11.000</t>
  </si>
  <si>
    <t>HFPV-E      11.000</t>
  </si>
  <si>
    <t>FFPV-E      11.000</t>
  </si>
  <si>
    <t>WCPV-E      11.000</t>
  </si>
  <si>
    <t>SLPV-E      11.000</t>
  </si>
  <si>
    <t>HAMW-E      11.000</t>
  </si>
  <si>
    <t>POLE-E      11.000</t>
  </si>
  <si>
    <t>SBOU-E      11.000</t>
  </si>
  <si>
    <t>BOSE-E      11.000</t>
  </si>
  <si>
    <t>CHRI-E      11.000</t>
  </si>
  <si>
    <t>SOME-E      11.000</t>
  </si>
  <si>
    <t>NEWM-E      11.000</t>
  </si>
  <si>
    <t>HINC-E      11.000</t>
  </si>
  <si>
    <t>LYMI-E      11.000</t>
  </si>
  <si>
    <t>MILS-E      11.000</t>
  </si>
  <si>
    <t>EHOW-E      11.000</t>
  </si>
  <si>
    <t>REHI-E      11.000</t>
  </si>
  <si>
    <t>WINT-E      11.000</t>
  </si>
  <si>
    <t>FEDO-E      11.000</t>
  </si>
  <si>
    <t>FOIN-E      11.000</t>
  </si>
  <si>
    <t>HINM-E      11.000</t>
  </si>
  <si>
    <t>MANN-E      11.000</t>
  </si>
  <si>
    <t>MILA-E      11.000</t>
  </si>
  <si>
    <t>NEWS-E      11.000</t>
  </si>
  <si>
    <t>ROCK-E      11.000</t>
  </si>
  <si>
    <t>VERW-E      11.000</t>
  </si>
  <si>
    <t>VERW-E1     11.000</t>
  </si>
  <si>
    <t>WIMB-E      11.000</t>
  </si>
  <si>
    <t>WSTG-E      11.000</t>
  </si>
  <si>
    <t>RILG-E      11.000</t>
  </si>
  <si>
    <t>BEME-E      11.000</t>
  </si>
  <si>
    <t>HOMI-E      11.000</t>
  </si>
  <si>
    <t>NETH-E      11.000</t>
  </si>
  <si>
    <t>PETF-E      11.000</t>
  </si>
  <si>
    <t>RELY-E      11.000</t>
  </si>
  <si>
    <t>SALC-E      11.000</t>
  </si>
  <si>
    <t>TEFF-E      11.000</t>
  </si>
  <si>
    <t>STAP-E      11.000</t>
  </si>
  <si>
    <t>ALDN-E      11.000</t>
  </si>
  <si>
    <t>BOUV-E      11.000</t>
  </si>
  <si>
    <t>CENT-E      11.000</t>
  </si>
  <si>
    <t>ELEH-E      11.000</t>
  </si>
  <si>
    <t>PARS-E      11.000</t>
  </si>
  <si>
    <t>PARN-E      11.000</t>
  </si>
  <si>
    <t>WBOU-E      11.000</t>
  </si>
  <si>
    <t>PDCM-E1     11.000</t>
  </si>
  <si>
    <t>SHAF-E      11.000</t>
  </si>
  <si>
    <t>SHRO-E      11.000</t>
  </si>
  <si>
    <t>TARR-E      11.000</t>
  </si>
  <si>
    <t>GSTM-E      11.000</t>
  </si>
  <si>
    <t>MINC-E      11.000</t>
  </si>
  <si>
    <t>TISB-E      11.000</t>
  </si>
  <si>
    <t>HENS-E      11.000</t>
  </si>
  <si>
    <t>WICA-E      11.000</t>
  </si>
  <si>
    <t>BOUR-E      11.000</t>
  </si>
  <si>
    <t>WSTO-E      11.000</t>
  </si>
  <si>
    <t>GILL-E      11.000</t>
  </si>
  <si>
    <t>AADV-E      11.000</t>
  </si>
  <si>
    <t>BOVI-E      11.000</t>
  </si>
  <si>
    <t>WART-E      11.000</t>
  </si>
  <si>
    <t>BUSH-E      11.000</t>
  </si>
  <si>
    <t>SWAN-E      11.000</t>
  </si>
  <si>
    <t>TRLG-E      11.000</t>
  </si>
  <si>
    <t>WIBK-E      11.000</t>
  </si>
  <si>
    <t>CREE-E      11.000</t>
  </si>
  <si>
    <t>CORM-E      11.000</t>
  </si>
  <si>
    <t>BLAN-E      11.000</t>
  </si>
  <si>
    <t>HOLB-E      11.000</t>
  </si>
  <si>
    <t>RATF-E      11.000</t>
  </si>
  <si>
    <t>BOSD-E      11.000</t>
  </si>
  <si>
    <t>PARH-E      11.000</t>
  </si>
  <si>
    <t>ENFO-E      11.000</t>
  </si>
  <si>
    <t>STNG-F      6.6000</t>
  </si>
  <si>
    <t>BULF-F      6.6000</t>
  </si>
  <si>
    <t>TIWD-F      6.6000</t>
  </si>
  <si>
    <t>YEOV-E      11.000</t>
  </si>
  <si>
    <t>PULH-E      11.000</t>
  </si>
  <si>
    <t>YETM-E      11.000</t>
  </si>
  <si>
    <t>SHER-E      11.000</t>
  </si>
  <si>
    <t>MILP-E      11.000</t>
  </si>
  <si>
    <t>LARK-E      11.000</t>
  </si>
  <si>
    <t>CHTC-E      11.000</t>
  </si>
  <si>
    <t>SPAR-E      11.000</t>
  </si>
  <si>
    <t>DIMM-E      11.000</t>
  </si>
  <si>
    <t>WHEN-E1     11.000</t>
  </si>
  <si>
    <t>BBCR-E2     11.000</t>
  </si>
  <si>
    <t>BOWLA-E     11.000</t>
  </si>
  <si>
    <t>CERA-E      11.000</t>
  </si>
  <si>
    <t>PIDD-E      11.000</t>
  </si>
  <si>
    <t>PUDD-E      11.000</t>
  </si>
  <si>
    <t>MAIN-E      11.000</t>
  </si>
  <si>
    <t>CHMI-E      11.000</t>
  </si>
  <si>
    <t>WEYM-E      11.000</t>
  </si>
  <si>
    <t>REDL-E      11.000</t>
  </si>
  <si>
    <t>DORT-E      11.000</t>
  </si>
  <si>
    <t>CHIC-E1     11.000</t>
  </si>
  <si>
    <t>BPPV-E      11.000</t>
  </si>
  <si>
    <t>CANB-E2      11.000</t>
  </si>
  <si>
    <t>HIIN-E      11.000</t>
  </si>
  <si>
    <t>NOHO-E      11.000</t>
  </si>
  <si>
    <t>UXBR-E2     11.000</t>
  </si>
  <si>
    <t>YIEW-E1     11.000</t>
  </si>
  <si>
    <t>YIEW-E2     11.000</t>
  </si>
  <si>
    <t>BEAC-F      6.6000</t>
  </si>
  <si>
    <t>BEAC-F3     6.6000</t>
  </si>
  <si>
    <t>COKL-F      6.6000</t>
  </si>
  <si>
    <t>DENA-F      6.6000</t>
  </si>
  <si>
    <t>GERX-F      6.6000</t>
  </si>
  <si>
    <t>GRAR-FM1    6.6000</t>
  </si>
  <si>
    <t>GRAR-FM2    6.6000</t>
  </si>
  <si>
    <t>HARE-F      6.6000</t>
  </si>
  <si>
    <t>WAPW-G1     3.3000</t>
  </si>
  <si>
    <t>WAPW-G4     11.000</t>
  </si>
  <si>
    <t>SUTL-E      11.000</t>
  </si>
  <si>
    <t>UPTO-E1     11.000</t>
  </si>
  <si>
    <t>HAYE-E1     11.000</t>
  </si>
  <si>
    <t>NHYD-E1     11.000</t>
  </si>
  <si>
    <t>VIFR-E      11.000</t>
  </si>
  <si>
    <t>HEAT-E1     11.000</t>
  </si>
  <si>
    <t>NHYD-E2     11.000</t>
  </si>
  <si>
    <t>BRDE-E      11.000</t>
  </si>
  <si>
    <t>SPRR-FM1    6.6000</t>
  </si>
  <si>
    <t>TGRE-F      6.6000</t>
  </si>
  <si>
    <t>PERI-E      11.000</t>
  </si>
  <si>
    <t>GREE-E2     11.000</t>
  </si>
  <si>
    <t>VOLA-E1     11.000</t>
  </si>
  <si>
    <t>NCANB-E1    11.000</t>
  </si>
  <si>
    <t>PARR-F      6.6000</t>
  </si>
  <si>
    <t>GOLD-F      6.6000</t>
  </si>
  <si>
    <t>LEAP-E      11.000</t>
  </si>
  <si>
    <t>EALI-E1     11.000</t>
  </si>
  <si>
    <t>SOUR-E1     11.000</t>
  </si>
  <si>
    <t>COPD-E      11.000</t>
  </si>
  <si>
    <t>IRBR-E      11.000</t>
  </si>
  <si>
    <t>BRIR-E1     11.000</t>
  </si>
  <si>
    <t>BOSM-E      11.000</t>
  </si>
  <si>
    <t>BREN-E1     11.000</t>
  </si>
  <si>
    <t>HARL-E      11.000</t>
  </si>
  <si>
    <t>DEAG-E      11.000</t>
  </si>
  <si>
    <t>NFEL-E      11.000</t>
  </si>
  <si>
    <t>FELT-F1     6.6000</t>
  </si>
  <si>
    <t>FELT-F2     6.6000</t>
  </si>
  <si>
    <t>CHUR-E      11.000</t>
  </si>
  <si>
    <t>ASHC-G1     3.3000</t>
  </si>
  <si>
    <t>ASHC-G2     3.3000</t>
  </si>
  <si>
    <t>HOPA-F      6.6000</t>
  </si>
  <si>
    <t>SUNG-E      11.000</t>
  </si>
  <si>
    <t>ASHC-SUB-G  3.3000</t>
  </si>
  <si>
    <t>ASHC-G3     3.3000</t>
  </si>
  <si>
    <t>BRAV-E      11.000</t>
  </si>
  <si>
    <t>CHAS-E      11.000</t>
  </si>
  <si>
    <t>CRES-E      11.000</t>
  </si>
  <si>
    <t>ECHO-E      11.000</t>
  </si>
  <si>
    <t>FOXT-E      11.000</t>
  </si>
  <si>
    <t>GOLF-E      11.000</t>
  </si>
  <si>
    <t>HOTE-E      11.000</t>
  </si>
  <si>
    <t>INDI-E      11.000</t>
  </si>
  <si>
    <t>DELT-E      11.000</t>
  </si>
  <si>
    <t>BICN-E      11.000</t>
  </si>
  <si>
    <t>Standard Settlement Configuration Id</t>
  </si>
  <si>
    <t>Standard Settlement Configuration Desc</t>
  </si>
  <si>
    <t>Common Decode</t>
  </si>
  <si>
    <t>Change implemented</t>
  </si>
  <si>
    <t>Date</t>
  </si>
  <si>
    <t>Comments</t>
  </si>
  <si>
    <t>10-hour OP</t>
  </si>
  <si>
    <t>A/R</t>
  </si>
  <si>
    <t>Notes updated</t>
  </si>
  <si>
    <t>Updated to reflect DCP 268 which delinks all tariffs from the TPR bands</t>
  </si>
  <si>
    <t>Code 1 &amp; 2 changed to A</t>
  </si>
  <si>
    <t>10-hour OP + w/e</t>
  </si>
  <si>
    <t>Code O changed to A/R</t>
  </si>
  <si>
    <t>10.5-hour OP</t>
  </si>
  <si>
    <t>Removed TPR</t>
  </si>
  <si>
    <t>Removed TPR lookup element as this no longer effects which rate to apply</t>
  </si>
  <si>
    <t>11 Hour OP</t>
  </si>
  <si>
    <t>11.5-hour OP</t>
  </si>
  <si>
    <t>11-hour OP</t>
  </si>
  <si>
    <t>8.5-hour OP</t>
  </si>
  <si>
    <t>9-hour OP</t>
  </si>
  <si>
    <t>11-hour OP + Summer</t>
  </si>
  <si>
    <t>11-hour OP + w/e</t>
  </si>
  <si>
    <t>11-hour OP + w/e &amp; Summer</t>
  </si>
  <si>
    <t>11-hour OP + weekends</t>
  </si>
  <si>
    <t>12-hour  OP + w/e &amp; Summer</t>
  </si>
  <si>
    <t>12-hour night</t>
  </si>
  <si>
    <t>A</t>
  </si>
  <si>
    <t>12-hour OP</t>
  </si>
  <si>
    <t>Key Meter pseudo 2-rate</t>
  </si>
  <si>
    <t>8-hour OP (see also SSC 427)</t>
  </si>
  <si>
    <t>12-hour OP + Summer</t>
  </si>
  <si>
    <t>12.5-hour OP</t>
  </si>
  <si>
    <t>12.5-hour OP + Summer</t>
  </si>
  <si>
    <t>12.5-hour OP + w/e</t>
  </si>
  <si>
    <t>12.5-hour OP + w/e &amp; Summer</t>
  </si>
  <si>
    <t>14-hour E7</t>
  </si>
  <si>
    <t>14-hour Off Peak</t>
  </si>
  <si>
    <t>14-hour OP + Sun</t>
  </si>
  <si>
    <t>14.5-hour OP</t>
  </si>
  <si>
    <t>14.5-hour OP + Summer</t>
  </si>
  <si>
    <t>split 7-hour E7</t>
  </si>
  <si>
    <t>14.5-hour OP + w/e</t>
  </si>
  <si>
    <t>14.5-hour OP + w/e &amp; Summer</t>
  </si>
  <si>
    <t>15-hour OP</t>
  </si>
  <si>
    <t>15-hour OP + w/e &amp; Summer</t>
  </si>
  <si>
    <t>15.5-hour OP</t>
  </si>
  <si>
    <t>15.5-hour OP + Summer</t>
  </si>
  <si>
    <t>15.5-hour OP + w/e</t>
  </si>
  <si>
    <t>15.5-hour OP + w/e &amp; Summer</t>
  </si>
  <si>
    <t>2-rate terms</t>
  </si>
  <si>
    <t>2-rate SToD</t>
  </si>
  <si>
    <t>2-rate variable SToD</t>
  </si>
  <si>
    <t>7-hour E7</t>
  </si>
  <si>
    <t>3-rate SToD</t>
  </si>
  <si>
    <t>Dom/Non-dom Seasonal (link SSC 0342)</t>
  </si>
  <si>
    <t>3-rate variable</t>
  </si>
  <si>
    <t>4-rate SToD</t>
  </si>
  <si>
    <t>5-rate SToD</t>
  </si>
  <si>
    <t>6-rate SToD</t>
  </si>
  <si>
    <t>7-hour OP (see also SSC 0185)</t>
  </si>
  <si>
    <t>Smart 7, heating</t>
  </si>
  <si>
    <t>7-hour E7 (Cornwall &amp; def reinforcement)</t>
  </si>
  <si>
    <t>Supertariff heating</t>
  </si>
  <si>
    <t>7-hour E7 (differential switching)</t>
  </si>
  <si>
    <t>7-hour night</t>
  </si>
  <si>
    <t>Economy 7 Day &amp; Night</t>
  </si>
  <si>
    <t>7-hour OP</t>
  </si>
  <si>
    <t>7-hour variable E7 (Menter B)</t>
  </si>
  <si>
    <t>7-hour variable E7 (Menter A)</t>
  </si>
  <si>
    <t>8-hour E7</t>
  </si>
  <si>
    <t>8-hour night</t>
  </si>
  <si>
    <t>10-hour night</t>
  </si>
  <si>
    <t>8-hour OP</t>
  </si>
  <si>
    <t>8-hour OP + Summer</t>
  </si>
  <si>
    <t>8-hour OP + w/e</t>
  </si>
  <si>
    <t>8-hour OP + w/e &amp; Summer</t>
  </si>
  <si>
    <t>8-hour OP + weekends</t>
  </si>
  <si>
    <t>9-hour night</t>
  </si>
  <si>
    <t>9-hour night (differential switching)</t>
  </si>
  <si>
    <t>9-hour OP + w/e</t>
  </si>
  <si>
    <t>Boiler</t>
  </si>
  <si>
    <t>Budget Warmth</t>
  </si>
  <si>
    <t>Flexiheat Day/Evening/Weekend</t>
  </si>
  <si>
    <t>Flexiheat (weather) Day/Evening/Weekend</t>
  </si>
  <si>
    <t>Superdeal Day/Night</t>
  </si>
  <si>
    <t>Domestic heating tariff</t>
  </si>
  <si>
    <t>Superdeal (weather) Day/Night</t>
  </si>
  <si>
    <t>E10 type 1 (general purpose)</t>
  </si>
  <si>
    <t>7-hour OP (see also SSC 186)</t>
  </si>
  <si>
    <t>Domestic E9 A</t>
  </si>
  <si>
    <t>13-hour OP</t>
  </si>
  <si>
    <t>Evening/night</t>
  </si>
  <si>
    <t>Evening/Weekend</t>
  </si>
  <si>
    <t>12-hour Evening/Weekend</t>
  </si>
  <si>
    <t>Domestic E9 B</t>
  </si>
  <si>
    <t>Evening/Weekend E7</t>
  </si>
  <si>
    <t>3-rate heating, (link SSC 0343)</t>
  </si>
  <si>
    <t>Grain Drying</t>
  </si>
  <si>
    <t>Grain drying</t>
  </si>
  <si>
    <t>Heating</t>
  </si>
  <si>
    <t>Local Authority Heating</t>
  </si>
  <si>
    <t>Dom &amp; Non-dom Seasonal (link SSC 0128)</t>
  </si>
  <si>
    <t>3-rate heating, water heating</t>
  </si>
  <si>
    <t>7-hour E7, Day + Night (link SSC 0345)</t>
  </si>
  <si>
    <t>7-hour E7, Day + Night (link SSC 0344)</t>
  </si>
  <si>
    <t>Non-Standard OP (8+3 hour)</t>
  </si>
  <si>
    <t>Non-Standard OP</t>
  </si>
  <si>
    <t>Warmwise heating</t>
  </si>
  <si>
    <t>Flexiheat heating</t>
  </si>
  <si>
    <t>Flexiheat (weather) heating</t>
  </si>
  <si>
    <t>Superdeal heating</t>
  </si>
  <si>
    <t>Smart 7, Day/Night</t>
  </si>
  <si>
    <t>split 10-hour Heatwise</t>
  </si>
  <si>
    <t>Summer &amp; Winter w/e</t>
  </si>
  <si>
    <t>Summer Unrestricted</t>
  </si>
  <si>
    <t>Unrestricted</t>
  </si>
  <si>
    <t>Warmwise Day/Night</t>
  </si>
  <si>
    <t>9-hour heating</t>
  </si>
  <si>
    <t>12-hour OP + w/e</t>
  </si>
  <si>
    <t>15-hour OP + w/e</t>
  </si>
  <si>
    <t>E10 type 1(heating circuit)</t>
  </si>
  <si>
    <t>Redring Boiler (general purpose)</t>
  </si>
  <si>
    <t>Redring Boiler (heating circuit)</t>
  </si>
  <si>
    <t>Cyclocontrol 3</t>
  </si>
  <si>
    <t>Cyclocontrol 4</t>
  </si>
  <si>
    <t>Cyclocontrol 5</t>
  </si>
  <si>
    <t>Cyclocontrol 6</t>
  </si>
  <si>
    <t>Cyclocontrol 7</t>
  </si>
  <si>
    <t>Cyclocontrol 8</t>
  </si>
  <si>
    <t>Cyclocontrol 9</t>
  </si>
  <si>
    <t>Cyclocontrol 10</t>
  </si>
  <si>
    <t>Cyclocontrol 11</t>
  </si>
  <si>
    <t>Cyclocontrol 12</t>
  </si>
  <si>
    <t>Cyclocontrol 13</t>
  </si>
  <si>
    <t>Cyclocontrol 14</t>
  </si>
  <si>
    <t>Cyclocontrol 15</t>
  </si>
  <si>
    <t>Cyclocontrol 16</t>
  </si>
  <si>
    <t>Cyclocontrol 17</t>
  </si>
  <si>
    <t>Cyclocontrol 18</t>
  </si>
  <si>
    <t>Cyclocontrol 19</t>
  </si>
  <si>
    <t>Cyclocontrol 20</t>
  </si>
  <si>
    <t>Cyclocontrol 21</t>
  </si>
  <si>
    <t>Superdeal (weather) heating</t>
  </si>
  <si>
    <t>Day/Night (White meter)</t>
  </si>
  <si>
    <t>Unmetered Type A ("flat" profile)</t>
  </si>
  <si>
    <t>U</t>
  </si>
  <si>
    <t>Unmetered B ("dusk-to-dawn")</t>
  </si>
  <si>
    <t>Unmetered C ("half-night &amp; pre-dawn")</t>
  </si>
  <si>
    <t>Unmetered D ("dawn-to-dusk")</t>
  </si>
  <si>
    <t>12 Hour OP</t>
  </si>
  <si>
    <t>Domestic 3-rate heating</t>
  </si>
  <si>
    <t>3-Rate Seasonal</t>
  </si>
  <si>
    <t>Lifestyle Tariff</t>
  </si>
  <si>
    <t>Split 7-hour E7</t>
  </si>
  <si>
    <t>3-rate ToW</t>
  </si>
  <si>
    <t>7-hour variable E7</t>
  </si>
  <si>
    <t>12 Hours OP</t>
  </si>
  <si>
    <t>8 Hours OP</t>
  </si>
  <si>
    <t>10.5 Hours OP</t>
  </si>
  <si>
    <t>Weekender Tariff (V1)</t>
  </si>
  <si>
    <t>Weekender Tariff (V2)</t>
  </si>
  <si>
    <t>Maximum Demand Register</t>
  </si>
  <si>
    <t>Economy 7 - all purpose tariff G63</t>
  </si>
  <si>
    <t>split 7hr o/p</t>
  </si>
  <si>
    <t>Split 7hr E7</t>
  </si>
  <si>
    <t>14.5 hr o/p</t>
  </si>
  <si>
    <t>Micro-PV Export Import Profile Class 1</t>
  </si>
  <si>
    <t>G</t>
  </si>
  <si>
    <t>Micro-PV Export Import Profile Class 2</t>
  </si>
  <si>
    <t>Micro-PV Export Import Profile Class 3</t>
  </si>
  <si>
    <t>Micro-PV Export Import Profile Class 4</t>
  </si>
  <si>
    <t>Micro-PV Export Import Profile Class 5</t>
  </si>
  <si>
    <t>Micro-PV Export Import Profile Class 6</t>
  </si>
  <si>
    <t>Micro-PV Export Import Profile Class 7</t>
  </si>
  <si>
    <t>Micro-PV Export Import Profile Class 8</t>
  </si>
  <si>
    <t>Micro-CHP Export Import Profile Class 1</t>
  </si>
  <si>
    <t>Micro-CHP Export Import Profile Class 2</t>
  </si>
  <si>
    <t>Micro-CHP Export Import Profile Class 3</t>
  </si>
  <si>
    <t>Micro-CHP Export Import Profile Class 4</t>
  </si>
  <si>
    <t>Micro-CHP Export Import Profile Class 5</t>
  </si>
  <si>
    <t>Micro-CHP Export Import Profile Class 6</t>
  </si>
  <si>
    <t>Micro-CHP Export Import Profile Class 7</t>
  </si>
  <si>
    <t>Micro-CHP Export Import Profile Class 8</t>
  </si>
  <si>
    <t>Other Sml Export SSC any import Profile</t>
  </si>
  <si>
    <t>8.5-hour OP + w/e</t>
  </si>
  <si>
    <t>16-hour OP + w/e</t>
  </si>
  <si>
    <t>20-hour OP + w/e</t>
  </si>
  <si>
    <t>20-hour OP + w/e + summer</t>
  </si>
  <si>
    <t>8.5 hour WM</t>
  </si>
  <si>
    <t>8.5 hour WM Heating</t>
  </si>
  <si>
    <t>Weathercall heating</t>
  </si>
  <si>
    <t>18-hour dynamic</t>
  </si>
  <si>
    <t>Crop&amp;Air Conditioning</t>
  </si>
  <si>
    <t>E7 accompanying Birmingam W'call</t>
  </si>
  <si>
    <t>Birmingham Weathercall</t>
  </si>
  <si>
    <t>E7 accompanying Manchester W'call</t>
  </si>
  <si>
    <t>Manchester Weathercall</t>
  </si>
  <si>
    <t>E7 accompanying Anglesey W'call</t>
  </si>
  <si>
    <t>Anglesey Weathercall</t>
  </si>
  <si>
    <t>Two rate with 8 hours night</t>
  </si>
  <si>
    <t>Dynamic</t>
  </si>
  <si>
    <t>11 Hours OP</t>
  </si>
  <si>
    <t>8 Hours OP + Weekends</t>
  </si>
  <si>
    <t>15 Hours OP + Weekends</t>
  </si>
  <si>
    <t>15 Hours Nov - April/24 Hours May - Oct</t>
  </si>
  <si>
    <t>2 rate</t>
  </si>
  <si>
    <t>Unmetered Type A ("flat " profile)</t>
  </si>
  <si>
    <t>Seasonal ToD</t>
  </si>
  <si>
    <t>Split 10 hr E10</t>
  </si>
  <si>
    <t>NHH Export Hydro Profile Class</t>
  </si>
  <si>
    <t>NHH Export Wind Profile Class</t>
  </si>
  <si>
    <t>Smart Meter 3 Rate Time of Day</t>
  </si>
  <si>
    <t>10 hour Evening/Weekend</t>
  </si>
  <si>
    <t>General Purpose 2 Rate (paired wth 0950)</t>
  </si>
  <si>
    <t>E10 Heating Single Rate (prd wth 0949)</t>
  </si>
  <si>
    <t>E9 Heating</t>
  </si>
  <si>
    <t>General Purpose 2 Rate (paired wth 0951)</t>
  </si>
  <si>
    <t>Two rate with 20 hours night</t>
  </si>
  <si>
    <t>Three Rate Peak Day Other</t>
  </si>
  <si>
    <t>4 rate weekday/2 rate weekend</t>
  </si>
  <si>
    <t>4 Rate Weekday/2 rate Weekend (BST)</t>
  </si>
  <si>
    <t>Unrestricted with  Weekday Peak</t>
  </si>
  <si>
    <t>Unrestricted with Peak</t>
  </si>
  <si>
    <t>Economy 7 with Weekday Peak</t>
  </si>
  <si>
    <t>Economy 7 with Peak</t>
  </si>
  <si>
    <t>Evening Weekend and Weekday Peak (smart)</t>
  </si>
  <si>
    <t>Evening Weekend with Peak</t>
  </si>
  <si>
    <t>Evening Weekend Night and Peak</t>
  </si>
  <si>
    <t>Evening Weekend with Night (BST)</t>
  </si>
  <si>
    <t>3 Rate with Weekday Peak</t>
  </si>
  <si>
    <t>Smart meter trial - time of use 3 rate</t>
  </si>
  <si>
    <t>2 Rate Saturday Off Peak</t>
  </si>
  <si>
    <t>Saturday Off Peak (9-5)</t>
  </si>
  <si>
    <t>Sunday Off Peak (9-5)</t>
  </si>
  <si>
    <t>General Purpose 2 Rate (paired with 0980</t>
  </si>
  <si>
    <t>E10 Heating Single Rate (prd with 0981)</t>
  </si>
  <si>
    <t>Evening Saver</t>
  </si>
  <si>
    <t>Comfort Booster</t>
  </si>
  <si>
    <t>Saturday Off Peak (24 Hrs)</t>
  </si>
  <si>
    <t>Sunday Off Peak (24 Hrs)</t>
  </si>
  <si>
    <t>Evening/Weekend - BST</t>
  </si>
  <si>
    <t>Voltage of Connection</t>
  </si>
  <si>
    <t>Band</t>
  </si>
  <si>
    <t>Units</t>
  </si>
  <si>
    <t>Lower Threshold*</t>
  </si>
  <si>
    <t>Upper Threshold*</t>
  </si>
  <si>
    <t>Residual Charge per MPAN (£)</t>
  </si>
  <si>
    <t>Domestic Aggregated</t>
  </si>
  <si>
    <t>Single band</t>
  </si>
  <si>
    <t>-</t>
  </si>
  <si>
    <t>Designated Properties connected at LV, billing with no MIC</t>
  </si>
  <si>
    <t>kWh</t>
  </si>
  <si>
    <t>∞</t>
  </si>
  <si>
    <t>Designated Properties connected at LV, billing with MIC</t>
  </si>
  <si>
    <t>kVA</t>
  </si>
  <si>
    <t>Designated Properties connected at HV</t>
  </si>
  <si>
    <t>Designated EHV Properties</t>
  </si>
  <si>
    <t>* All boundaries are inclusive of the upper threshold and exclusive of the lower threshold i.e. Lower &lt; x ≤ Upper.</t>
  </si>
  <si>
    <t>DUoS Tariff name</t>
  </si>
  <si>
    <t>TNUoS Site Charging Band</t>
  </si>
  <si>
    <t>Domestic</t>
  </si>
  <si>
    <t>n/a (Non-Final Demand Site)</t>
  </si>
  <si>
    <t>LV_NoMIC_1</t>
  </si>
  <si>
    <t>LV_NoMIC_2</t>
  </si>
  <si>
    <t>LV_NoMIC_3</t>
  </si>
  <si>
    <t>LV_NoMIC_4</t>
  </si>
  <si>
    <t>LV1</t>
  </si>
  <si>
    <t>LV2</t>
  </si>
  <si>
    <t>LV3</t>
  </si>
  <si>
    <t>LV4</t>
  </si>
  <si>
    <t>HV1</t>
  </si>
  <si>
    <t>HV2</t>
  </si>
  <si>
    <t>HV3</t>
  </si>
  <si>
    <t>HV4</t>
  </si>
  <si>
    <t>n/a (p/kWh charge)</t>
  </si>
  <si>
    <t>Designated EHV Site Specific No Residual</t>
  </si>
  <si>
    <t>Designated EHV Site Specific Band 1</t>
  </si>
  <si>
    <t>EHV1</t>
  </si>
  <si>
    <t>Designated EHV Site Specific Band 2</t>
  </si>
  <si>
    <t>EHV2</t>
  </si>
  <si>
    <t>Designated EHV Site Specific Band 3</t>
  </si>
  <si>
    <t>EHV3</t>
  </si>
  <si>
    <t>Designated EHV Site Specific Band 4</t>
  </si>
  <si>
    <t>EHV4</t>
  </si>
  <si>
    <t>Red unit charge
p/kWh</t>
  </si>
  <si>
    <t>Amber unit charge
p/kWh</t>
  </si>
  <si>
    <t>Fixed charge 
p/MPAN/day</t>
  </si>
  <si>
    <t>n/a</t>
  </si>
  <si>
    <t>LV and HV designated properties and Unmetered Supplies tariff calculator</t>
  </si>
  <si>
    <t>EHV designated property calculator</t>
  </si>
  <si>
    <t>Domestic Aggregated (related MPAN)</t>
  </si>
  <si>
    <t>Step 1, Choose your tariff using the drop down list in cell B10</t>
  </si>
  <si>
    <t>Step 1, Choose your tariff using the drop down list in cell L10</t>
  </si>
  <si>
    <t>Non-Domestic Aggregated</t>
  </si>
  <si>
    <t xml:space="preserve">Step 2, After selecting a tariff in step 1, Cells C12-I12 will generate headings, please enter your consumption in cells C13:I13 underneath each heading generated (if no heading leave cell blank)
</t>
  </si>
  <si>
    <t xml:space="preserve">Step 2, After selecting a tariff in step 1, Cells M12-T12 will generate headings, please enter your consumption in cells M13:T13 underneath each heading generated (if no heading leave cell blank)
</t>
  </si>
  <si>
    <t>Step 3, Enter a forecast of consumption if required in cells C14:I14</t>
  </si>
  <si>
    <t>Step 3, Enter a forecast of consumption if required in cells M14:T14</t>
  </si>
  <si>
    <t>LV Site Specific</t>
  </si>
  <si>
    <t>Capacity charge 
p/kVA/day</t>
  </si>
  <si>
    <t>Exceeded Capacity charge 
p/kVA/day</t>
  </si>
  <si>
    <t>LV Sub Site Specific</t>
  </si>
  <si>
    <r>
      <rPr>
        <sz val="12"/>
        <rFont val="Arial"/>
        <family val="2"/>
      </rPr>
      <t>Tariff details</t>
    </r>
    <r>
      <rPr>
        <sz val="10"/>
        <rFont val="Arial"/>
        <family val="2"/>
      </rPr>
      <t xml:space="preserve">
Choose tariff name from drop down box below</t>
    </r>
  </si>
  <si>
    <r>
      <rPr>
        <sz val="12"/>
        <rFont val="Arial"/>
        <family val="2"/>
      </rPr>
      <t>Site details</t>
    </r>
    <r>
      <rPr>
        <sz val="10"/>
        <rFont val="Arial"/>
        <family val="2"/>
      </rPr>
      <t xml:space="preserve">
Choose the site name from the drop down box below</t>
    </r>
  </si>
  <si>
    <t>HV Site Specific</t>
  </si>
  <si>
    <t>Black unit charge
p/kWh</t>
  </si>
  <si>
    <t>Yellow unit charge
p/kWh</t>
  </si>
  <si>
    <t>Tariff components</t>
  </si>
  <si>
    <t>Number of days in consumption period
i.e. 365 if one year</t>
  </si>
  <si>
    <t>Maximum import or export capacity
kVA</t>
  </si>
  <si>
    <t>Average daily exceeded capacity
kVA</t>
  </si>
  <si>
    <t>Excess reactive units 
kVArh</t>
  </si>
  <si>
    <t>Import
super red
kWh</t>
  </si>
  <si>
    <t>Maximum import capacity
kVA</t>
  </si>
  <si>
    <t>Export
Super Red
kWh</t>
  </si>
  <si>
    <t>Maximum export capacity
kVA</t>
  </si>
  <si>
    <t>Enter current consumption details</t>
  </si>
  <si>
    <t>Enter forecast consumption details 
(if different)</t>
  </si>
  <si>
    <t>Charge components</t>
  </si>
  <si>
    <t>Unit 1
£</t>
  </si>
  <si>
    <t>Unit 2
£</t>
  </si>
  <si>
    <t>Unit 3
£</t>
  </si>
  <si>
    <t>Fixed charge
£</t>
  </si>
  <si>
    <t>Capacity charge
£</t>
  </si>
  <si>
    <t>Exceeded capacity charge
£</t>
  </si>
  <si>
    <t>Reactive power charge
£</t>
  </si>
  <si>
    <t>Import 
super red charge
£</t>
  </si>
  <si>
    <t>Import
fixed charge
£</t>
  </si>
  <si>
    <t>Import
capacity charge
£</t>
  </si>
  <si>
    <t>Import exceeded capacity charge
£</t>
  </si>
  <si>
    <t>Export super red charge
£</t>
  </si>
  <si>
    <t>Export fixed charge
£</t>
  </si>
  <si>
    <t>Export capacity charge
£</t>
  </si>
  <si>
    <t>Export exceeded capacity charge
£</t>
  </si>
  <si>
    <t>Current consumption period charges</t>
  </si>
  <si>
    <t>Forecast consumption period charges</t>
  </si>
  <si>
    <t>Total charge
£</t>
  </si>
  <si>
    <t>Import total charge
£</t>
  </si>
  <si>
    <t>Export total charge
£</t>
  </si>
  <si>
    <t>These charges are estimates based on tariff selected and consumption values entered.</t>
  </si>
  <si>
    <t>These charges are estimates based on site selected and consumption values entered.</t>
  </si>
  <si>
    <t>0 or 8</t>
  </si>
  <si>
    <t>Note: The list of MPANs / MSIDs provided may be incomplete; the DNO reserves the right to apply the listed charges to any other MPANs / MSIDs associated with the site.
Note: The timebands are as shown in Annex 2.</t>
  </si>
  <si>
    <t>Eligible Bad Debt
Fixed charge adder**
p/MPAN/day</t>
  </si>
  <si>
    <t>(Name 1)</t>
  </si>
  <si>
    <t>(Name 2)</t>
  </si>
  <si>
    <t>(Name 3)</t>
  </si>
  <si>
    <t>(Name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</si>
</sst>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0.00_ ;[Red]\-0.00\ "/>
    <numFmt numFmtId="165" formatCode="0.000"/>
    <numFmt numFmtId="166" formatCode="#,##0.000"/>
    <numFmt numFmtId="167" formatCode="_(?,???,??0.000_);[Red]\(?,???,??0.000\);_(?,???,???.???_)"/>
    <numFmt numFmtId="168" formatCode="_(?,???,??0.00_);[Red]\(?,???,??0.00\);_(?,???,???.??_)"/>
    <numFmt numFmtId="169" formatCode="#"/>
    <numFmt numFmtId="170" formatCode="\ _(???,???,??0.000_);[Red]\ \(???,???,??0.000\);"/>
    <numFmt numFmtId="171" formatCode="\ _(???,???,??0.00_);[Red]\ \(???,???,??0.00\);"/>
    <numFmt numFmtId="172" formatCode="0.000_ ;[Red]\-0.000\ "/>
    <numFmt numFmtId="173" formatCode="0.00;[Red]\-0.00;?;"/>
    <numFmt numFmtId="174" formatCode="#,##0;\-#,##0;;"/>
    <numFmt numFmtId="175" formatCode="000"/>
    <numFmt numFmtId="176" formatCode="#,##0;[Red]\-#,##0;;"/>
    <numFmt numFmtId="177" formatCode="0.000;[Red]\-0.000;?;"/>
    <numFmt numFmtId="178" formatCode="0.000_ ;\-0.000\ "/>
    <numFmt numFmtId="179" formatCode="0000"/>
    <numFmt numFmtId="180" formatCode="0.00;\(0.00\);"/>
    <numFmt numFmtId="181" formatCode="&quot;£&quot;#,##0.00"/>
    <numFmt numFmtId="182" formatCode="\L\o\c\a\t\i\o\n\ 0"/>
    <numFmt numFmtId="183" formatCode="#,##0;\-#,##0;\-"/>
    <numFmt numFmtId="187" formatCode="_-* #,##0.00_-;\-* #,##0.00_-;_-* &quot;-&quot;??_-;_-@_-"/>
  </numFmts>
  <fonts count="41" x14ac:knownFonts="1">
    <font>
      <sz val="10"/>
      <name val="Arial"/>
    </font>
    <font>
      <sz val="11"/>
      <color theme="1"/>
      <name val="Arial"/>
      <family val="2"/>
    </font>
    <font>
      <sz val="11"/>
      <color theme="1"/>
      <name val="Calibri"/>
      <family val="2"/>
      <scheme val="minor"/>
    </font>
    <font>
      <sz val="10"/>
      <color theme="1"/>
      <name val="Arial"/>
      <family val="2"/>
    </font>
    <font>
      <sz val="10"/>
      <color theme="1"/>
      <name val="Arial"/>
      <family val="2"/>
    </font>
    <font>
      <sz val="10"/>
      <color indexed="8"/>
      <name val="Arial"/>
      <family val="2"/>
    </font>
    <font>
      <sz val="8"/>
      <name val="Arial"/>
      <family val="2"/>
    </font>
    <font>
      <sz val="10"/>
      <name val="Arial"/>
      <family val="2"/>
    </font>
    <font>
      <b/>
      <sz val="10"/>
      <name val="Arial"/>
      <family val="2"/>
    </font>
    <font>
      <sz val="14"/>
      <name val="Arial"/>
      <family val="2"/>
    </font>
    <font>
      <b/>
      <sz val="8"/>
      <name val="Arial"/>
      <family val="2"/>
    </font>
    <font>
      <sz val="8"/>
      <name val="Arial"/>
      <family val="2"/>
    </font>
    <font>
      <b/>
      <sz val="11"/>
      <color theme="3"/>
      <name val="Arial"/>
      <family val="2"/>
    </font>
    <font>
      <sz val="9"/>
      <color rgb="FF3F3F76"/>
      <name val="Arial"/>
      <family val="2"/>
    </font>
    <font>
      <u/>
      <sz val="10"/>
      <color theme="10"/>
      <name val="Arial"/>
      <family val="2"/>
    </font>
    <font>
      <sz val="11"/>
      <name val="Arial"/>
      <family val="2"/>
    </font>
    <font>
      <b/>
      <sz val="9"/>
      <color rgb="FF3F3F76"/>
      <name val="Arial"/>
      <family val="2"/>
    </font>
    <font>
      <b/>
      <sz val="14"/>
      <color theme="3"/>
      <name val="Arial"/>
      <family val="2"/>
    </font>
    <font>
      <sz val="10"/>
      <color indexed="8"/>
      <name val="Calibri"/>
      <family val="2"/>
    </font>
    <font>
      <b/>
      <sz val="13"/>
      <color theme="3"/>
      <name val="Arial"/>
      <family val="2"/>
    </font>
    <font>
      <sz val="11"/>
      <color theme="0"/>
      <name val="Arial"/>
      <family val="2"/>
    </font>
    <font>
      <b/>
      <sz val="11"/>
      <name val="Arial"/>
      <family val="2"/>
    </font>
    <font>
      <b/>
      <sz val="11"/>
      <color theme="0"/>
      <name val="Arial"/>
      <family val="2"/>
    </font>
    <font>
      <b/>
      <sz val="10"/>
      <color indexed="8"/>
      <name val="Arial"/>
      <family val="2"/>
    </font>
    <font>
      <sz val="10"/>
      <color theme="0"/>
      <name val="Arial"/>
      <family val="2"/>
    </font>
    <font>
      <b/>
      <sz val="10"/>
      <color theme="0"/>
      <name val="Arial"/>
      <family val="2"/>
    </font>
    <font>
      <b/>
      <sz val="12"/>
      <color theme="3"/>
      <name val="Arial"/>
      <family val="2"/>
    </font>
    <font>
      <sz val="12"/>
      <name val="Arial"/>
      <family val="2"/>
    </font>
    <font>
      <sz val="11"/>
      <color theme="1"/>
      <name val="Calibri"/>
      <family val="2"/>
      <scheme val="minor"/>
    </font>
    <font>
      <sz val="11"/>
      <color theme="3"/>
      <name val="Arial"/>
      <family val="2"/>
    </font>
    <font>
      <sz val="10"/>
      <color rgb="FF9C6500"/>
      <name val="Arial"/>
      <family val="2"/>
    </font>
    <font>
      <b/>
      <sz val="8"/>
      <color theme="0"/>
      <name val="Arial"/>
      <family val="2"/>
    </font>
    <font>
      <b/>
      <sz val="18"/>
      <name val="Arial"/>
      <family val="2"/>
    </font>
    <font>
      <b/>
      <sz val="11"/>
      <color indexed="8"/>
      <name val="Arial"/>
      <family val="2"/>
    </font>
    <font>
      <sz val="10"/>
      <color rgb="FF000000"/>
      <name val="Arial"/>
      <family val="2"/>
    </font>
    <font>
      <b/>
      <sz val="11"/>
      <color theme="0"/>
      <name val="Calibri"/>
      <family val="2"/>
      <scheme val="minor"/>
    </font>
    <font>
      <b/>
      <sz val="11"/>
      <color theme="1"/>
      <name val="Calibri"/>
      <family val="2"/>
      <scheme val="minor"/>
    </font>
    <font>
      <i/>
      <sz val="11"/>
      <color theme="3" tint="-0.24994659260841701"/>
      <name val="Calibri"/>
      <family val="2"/>
      <scheme val="minor"/>
    </font>
    <font>
      <b/>
      <sz val="11"/>
      <name val="Calibri"/>
      <family val="2"/>
      <scheme val="minor"/>
    </font>
    <font>
      <b/>
      <sz val="11"/>
      <color theme="4"/>
      <name val="Calibri"/>
      <family val="2"/>
      <scheme val="minor"/>
    </font>
    <font>
      <sz val="8"/>
      <name val="Arial"/>
    </font>
  </fonts>
  <fills count="44">
    <fill>
      <patternFill patternType="none"/>
    </fill>
    <fill>
      <patternFill patternType="gray125"/>
    </fill>
    <fill>
      <patternFill patternType="solid">
        <fgColor indexed="9"/>
        <bgColor indexed="64"/>
      </patternFill>
    </fill>
    <fill>
      <patternFill patternType="solid">
        <fgColor indexed="22"/>
        <bgColor indexed="55"/>
      </patternFill>
    </fill>
    <fill>
      <patternFill patternType="solid">
        <fgColor indexed="22"/>
        <bgColor indexed="64"/>
      </patternFill>
    </fill>
    <fill>
      <patternFill patternType="solid">
        <fgColor rgb="FFFFCC99"/>
      </patternFill>
    </fill>
    <fill>
      <patternFill patternType="solid">
        <fgColor theme="4" tint="0.59999389629810485"/>
        <bgColor indexed="65"/>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rgb="FFFFCC99"/>
        <bgColor indexed="64"/>
      </patternFill>
    </fill>
    <fill>
      <patternFill patternType="solid">
        <fgColor indexed="26"/>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patternFill>
    </fill>
    <fill>
      <patternFill patternType="solid">
        <fgColor theme="5" tint="0.39997558519241921"/>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theme="9" tint="0.39997558519241921"/>
        <bgColor indexed="64"/>
      </patternFill>
    </fill>
    <fill>
      <patternFill patternType="solid">
        <fgColor rgb="FFCCFFCC"/>
        <bgColor indexed="64"/>
      </patternFill>
    </fill>
    <fill>
      <patternFill patternType="solid">
        <fgColor rgb="FFB4FFCC"/>
        <bgColor indexed="64"/>
      </patternFill>
    </fill>
    <fill>
      <patternFill patternType="solid">
        <fgColor rgb="FFFFBE82"/>
        <bgColor indexed="64"/>
      </patternFill>
    </fill>
    <fill>
      <patternFill patternType="solid">
        <fgColor rgb="FF8CFFCC"/>
        <bgColor indexed="64"/>
      </patternFill>
    </fill>
    <fill>
      <patternFill patternType="solid">
        <fgColor rgb="FFB8D2BB"/>
        <bgColor indexed="64"/>
      </patternFill>
    </fill>
    <fill>
      <patternFill patternType="solid">
        <fgColor rgb="FFFFEB9C"/>
      </patternFill>
    </fill>
    <fill>
      <patternFill patternType="solid">
        <fgColor theme="4" tint="0.79998168889431442"/>
        <bgColor indexed="64"/>
      </patternFill>
    </fill>
    <fill>
      <patternFill patternType="solid">
        <fgColor rgb="FFCCFFFF"/>
        <bgColor indexed="64"/>
      </patternFill>
    </fill>
    <fill>
      <patternFill patternType="solid">
        <fgColor rgb="FFD9D9D9"/>
        <bgColor indexed="64"/>
      </patternFill>
    </fill>
    <fill>
      <patternFill patternType="solid">
        <fgColor theme="0" tint="-0.249977111117893"/>
        <bgColor indexed="64"/>
      </patternFill>
    </fill>
    <fill>
      <patternFill patternType="solid">
        <fgColor rgb="FF4B86CD"/>
        <bgColor indexed="64"/>
      </patternFill>
    </fill>
    <fill>
      <patternFill patternType="solid">
        <fgColor rgb="FF275792"/>
        <bgColor indexed="64"/>
      </patternFill>
    </fill>
    <fill>
      <patternFill patternType="solid">
        <fgColor theme="4" tint="0.59996337778862885"/>
        <bgColor indexed="64"/>
      </patternFill>
    </fill>
    <fill>
      <patternFill patternType="solid">
        <fgColor rgb="FFFFFFCC"/>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999999"/>
      </left>
      <right/>
      <top/>
      <bottom/>
      <diagonal/>
    </border>
  </borders>
  <cellStyleXfs count="32">
    <xf numFmtId="0" fontId="0" fillId="0" borderId="0"/>
    <xf numFmtId="0" fontId="12" fillId="0" borderId="0" applyNumberFormat="0" applyFill="0" applyBorder="0" applyAlignment="0" applyProtection="0"/>
    <xf numFmtId="0" fontId="13" fillId="5" borderId="7" applyNumberFormat="0" applyAlignment="0" applyProtection="0"/>
    <xf numFmtId="0" fontId="14" fillId="0" borderId="0" applyNumberFormat="0" applyFill="0" applyBorder="0" applyAlignment="0" applyProtection="0">
      <alignment vertical="top"/>
      <protection locked="0"/>
    </xf>
    <xf numFmtId="0" fontId="19" fillId="0" borderId="9" applyNumberFormat="0" applyFill="0" applyAlignment="0" applyProtection="0"/>
    <xf numFmtId="0" fontId="12" fillId="0" borderId="10" applyNumberFormat="0" applyFill="0" applyAlignment="0" applyProtection="0"/>
    <xf numFmtId="0" fontId="7" fillId="0" borderId="0"/>
    <xf numFmtId="43" fontId="7" fillId="0" borderId="0" applyFont="0" applyFill="0" applyBorder="0" applyAlignment="0" applyProtection="0"/>
    <xf numFmtId="0" fontId="24" fillId="24" borderId="0" applyNumberFormat="0" applyBorder="0" applyAlignment="0" applyProtection="0"/>
    <xf numFmtId="0" fontId="4" fillId="6"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4" fillId="27" borderId="0" applyNumberFormat="0" applyBorder="0" applyAlignment="0" applyProtection="0"/>
    <xf numFmtId="0" fontId="24" fillId="28" borderId="0" applyNumberFormat="0" applyBorder="0" applyAlignment="0" applyProtection="0"/>
    <xf numFmtId="0" fontId="28" fillId="0" borderId="0"/>
    <xf numFmtId="0" fontId="30" fillId="35" borderId="0" applyNumberFormat="0" applyBorder="0" applyAlignment="0" applyProtection="0"/>
    <xf numFmtId="0" fontId="5" fillId="0" borderId="0"/>
    <xf numFmtId="0" fontId="3" fillId="6" borderId="0" applyNumberFormat="0" applyBorder="0" applyAlignment="0" applyProtection="0"/>
    <xf numFmtId="0" fontId="3" fillId="27" borderId="0" applyNumberFormat="0" applyBorder="0" applyAlignment="0" applyProtection="0"/>
    <xf numFmtId="0" fontId="2" fillId="0" borderId="0" applyNumberFormat="0" applyFill="0" applyBorder="0" applyAlignment="0" applyProtection="0">
      <alignment horizontal="left"/>
    </xf>
    <xf numFmtId="49" fontId="35" fillId="40" borderId="0" applyBorder="0" applyAlignment="0" applyProtection="0">
      <alignment horizontal="left" vertical="center" wrapText="1"/>
    </xf>
    <xf numFmtId="49" fontId="35" fillId="41" borderId="0" applyBorder="0" applyAlignment="0" applyProtection="0"/>
    <xf numFmtId="49" fontId="37" fillId="0" borderId="0" applyFill="0" applyBorder="0" applyAlignment="0" applyProtection="0">
      <alignment vertical="center"/>
    </xf>
    <xf numFmtId="49" fontId="36" fillId="0" borderId="0" applyBorder="0" applyAlignment="0" applyProtection="0"/>
    <xf numFmtId="49" fontId="38" fillId="42" borderId="0" applyAlignment="0" applyProtection="0">
      <alignment vertical="center"/>
    </xf>
    <xf numFmtId="2" fontId="39" fillId="0" borderId="0" applyNumberFormat="0" applyFill="0" applyBorder="0" applyAlignment="0" applyProtection="0"/>
    <xf numFmtId="0" fontId="2" fillId="0" borderId="0" applyNumberFormat="0" applyFont="0" applyBorder="0" applyAlignment="0" applyProtection="0"/>
    <xf numFmtId="0" fontId="2" fillId="0" borderId="0"/>
    <xf numFmtId="0" fontId="2" fillId="0" borderId="0"/>
    <xf numFmtId="0" fontId="1" fillId="0" borderId="0"/>
    <xf numFmtId="187" fontId="7" fillId="0" borderId="0" applyFont="0" applyFill="0" applyBorder="0" applyAlignment="0" applyProtection="0"/>
    <xf numFmtId="0" fontId="2" fillId="0" borderId="0"/>
  </cellStyleXfs>
  <cellXfs count="286">
    <xf numFmtId="0" fontId="0" fillId="0" borderId="0" xfId="0"/>
    <xf numFmtId="0" fontId="7" fillId="0" borderId="1" xfId="0" applyFont="1" applyBorder="1" applyAlignment="1">
      <alignment vertical="center"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xf numFmtId="164" fontId="0" fillId="2" borderId="0" xfId="0" applyNumberFormat="1" applyFill="1" applyAlignment="1">
      <alignment horizontal="center" vertical="center"/>
    </xf>
    <xf numFmtId="165" fontId="0" fillId="2" borderId="0" xfId="0" applyNumberFormat="1" applyFill="1" applyAlignment="1">
      <alignment horizontal="center" vertical="center"/>
    </xf>
    <xf numFmtId="2" fontId="0" fillId="2" borderId="0" xfId="0" applyNumberFormat="1" applyFill="1" applyAlignment="1">
      <alignment horizontal="center" vertical="center"/>
    </xf>
    <xf numFmtId="166" fontId="0" fillId="2" borderId="0" xfId="0" applyNumberFormat="1" applyFill="1" applyAlignment="1">
      <alignment horizontal="center" vertical="center"/>
    </xf>
    <xf numFmtId="0" fontId="9" fillId="2" borderId="0" xfId="0" applyFont="1" applyFill="1" applyAlignment="1">
      <alignment vertical="center"/>
    </xf>
    <xf numFmtId="0" fontId="0" fillId="0" borderId="1" xfId="0" applyBorder="1" applyAlignment="1">
      <alignment vertical="center"/>
    </xf>
    <xf numFmtId="0" fontId="7" fillId="0" borderId="0" xfId="0" applyFont="1" applyAlignment="1">
      <alignment wrapText="1"/>
    </xf>
    <xf numFmtId="0" fontId="8" fillId="0" borderId="0" xfId="0" applyFont="1" applyAlignment="1">
      <alignment vertical="top" wrapText="1"/>
    </xf>
    <xf numFmtId="0" fontId="8" fillId="7" borderId="1" xfId="0" applyFont="1" applyFill="1" applyBorder="1" applyAlignment="1">
      <alignment horizontal="center" vertical="center" wrapText="1"/>
    </xf>
    <xf numFmtId="0" fontId="7" fillId="0" borderId="1" xfId="0" quotePrefix="1" applyFont="1" applyBorder="1" applyAlignment="1">
      <alignment horizontal="left" vertical="top" wrapText="1"/>
    </xf>
    <xf numFmtId="0" fontId="8" fillId="7" borderId="1" xfId="0" applyFont="1" applyFill="1" applyBorder="1" applyAlignment="1" applyProtection="1">
      <alignment vertical="center" wrapText="1"/>
      <protection locked="0"/>
    </xf>
    <xf numFmtId="0" fontId="15" fillId="4" borderId="1" xfId="0" applyFont="1" applyFill="1" applyBorder="1" applyAlignment="1" applyProtection="1">
      <alignment horizontal="center" vertical="center" wrapText="1"/>
      <protection locked="0"/>
    </xf>
    <xf numFmtId="167" fontId="0" fillId="9" borderId="1" xfId="0" applyNumberFormat="1" applyFill="1" applyBorder="1" applyAlignment="1" applyProtection="1">
      <alignment horizontal="center" vertical="center"/>
      <protection locked="0"/>
    </xf>
    <xf numFmtId="168" fontId="0" fillId="10" borderId="1" xfId="0" applyNumberFormat="1" applyFill="1" applyBorder="1" applyAlignment="1" applyProtection="1">
      <alignment horizontal="center" vertical="center"/>
      <protection locked="0"/>
    </xf>
    <xf numFmtId="0" fontId="8" fillId="7" borderId="1" xfId="0" applyFont="1" applyFill="1" applyBorder="1" applyAlignment="1" applyProtection="1">
      <alignment horizontal="center" vertical="center" wrapText="1"/>
      <protection locked="0"/>
    </xf>
    <xf numFmtId="0" fontId="7" fillId="4" borderId="1" xfId="0" applyFont="1" applyFill="1" applyBorder="1" applyAlignment="1">
      <alignment horizontal="center" vertical="center" wrapText="1"/>
    </xf>
    <xf numFmtId="0" fontId="7" fillId="0" borderId="1" xfId="0" quotePrefix="1" applyFont="1" applyBorder="1" applyAlignment="1">
      <alignment horizontal="center" vertical="center" wrapText="1"/>
    </xf>
    <xf numFmtId="0" fontId="7" fillId="0" borderId="6" xfId="0" applyFont="1" applyBorder="1" applyAlignment="1">
      <alignment horizontal="center" vertical="center" wrapText="1"/>
    </xf>
    <xf numFmtId="0" fontId="7" fillId="2" borderId="0" xfId="0" applyFont="1" applyFill="1" applyAlignment="1">
      <alignment vertical="center"/>
    </xf>
    <xf numFmtId="0" fontId="0" fillId="0" borderId="0" xfId="0" applyProtection="1">
      <protection locked="0"/>
    </xf>
    <xf numFmtId="169" fontId="7" fillId="3" borderId="1" xfId="0" applyNumberFormat="1" applyFont="1" applyFill="1" applyBorder="1" applyAlignment="1" applyProtection="1">
      <alignment horizontal="center" vertical="center"/>
      <protection locked="0"/>
    </xf>
    <xf numFmtId="49" fontId="15" fillId="8" borderId="1" xfId="0" applyNumberFormat="1" applyFont="1" applyFill="1" applyBorder="1" applyAlignment="1" applyProtection="1">
      <alignment horizontal="center" vertical="center" wrapText="1"/>
      <protection locked="0"/>
    </xf>
    <xf numFmtId="0" fontId="8" fillId="7" borderId="1" xfId="0" quotePrefix="1" applyFont="1" applyFill="1" applyBorder="1" applyAlignment="1">
      <alignment horizontal="center" vertical="center" wrapText="1"/>
    </xf>
    <xf numFmtId="49" fontId="16" fillId="5" borderId="7" xfId="2" applyNumberFormat="1" applyFont="1" applyAlignment="1" applyProtection="1">
      <alignment horizontal="center" vertical="center" wrapText="1"/>
      <protection locked="0"/>
    </xf>
    <xf numFmtId="170" fontId="18" fillId="12" borderId="1" xfId="0" applyNumberFormat="1" applyFont="1" applyFill="1" applyBorder="1" applyAlignment="1" applyProtection="1">
      <alignment horizontal="center" vertical="center"/>
      <protection locked="0"/>
    </xf>
    <xf numFmtId="171" fontId="18" fillId="12" borderId="1" xfId="0" applyNumberFormat="1" applyFont="1" applyFill="1" applyBorder="1" applyAlignment="1" applyProtection="1">
      <alignment horizontal="center" vertical="center"/>
      <protection locked="0"/>
    </xf>
    <xf numFmtId="170" fontId="18" fillId="14" borderId="1" xfId="0" applyNumberFormat="1" applyFont="1" applyFill="1" applyBorder="1" applyAlignment="1" applyProtection="1">
      <alignment horizontal="center" vertical="center"/>
      <protection locked="0"/>
    </xf>
    <xf numFmtId="171" fontId="18" fillId="14" borderId="1" xfId="0" applyNumberFormat="1" applyFont="1" applyFill="1" applyBorder="1" applyAlignment="1" applyProtection="1">
      <alignment horizontal="center" vertical="center"/>
      <protection locked="0"/>
    </xf>
    <xf numFmtId="0" fontId="8" fillId="13" borderId="1" xfId="0" quotePrefix="1" applyFont="1" applyFill="1" applyBorder="1" applyAlignment="1">
      <alignment horizontal="center" vertical="center" wrapText="1"/>
    </xf>
    <xf numFmtId="171" fontId="18" fillId="15" borderId="1" xfId="0" applyNumberFormat="1" applyFont="1" applyFill="1" applyBorder="1" applyAlignment="1" applyProtection="1">
      <alignment horizontal="center" vertical="center"/>
      <protection locked="0"/>
    </xf>
    <xf numFmtId="0" fontId="8" fillId="16" borderId="1" xfId="0" quotePrefix="1" applyFont="1" applyFill="1" applyBorder="1" applyAlignment="1">
      <alignment horizontal="center" vertical="center" wrapText="1"/>
    </xf>
    <xf numFmtId="49" fontId="7" fillId="9" borderId="1" xfId="0" applyNumberFormat="1" applyFont="1" applyFill="1" applyBorder="1" applyAlignment="1" applyProtection="1">
      <alignment horizontal="left" vertical="top" wrapText="1"/>
      <protection locked="0"/>
    </xf>
    <xf numFmtId="49" fontId="0" fillId="9" borderId="1" xfId="0" applyNumberFormat="1" applyFill="1" applyBorder="1" applyAlignment="1" applyProtection="1">
      <alignment horizontal="left" vertical="top" wrapText="1"/>
      <protection locked="0"/>
    </xf>
    <xf numFmtId="170" fontId="18" fillId="9" borderId="1" xfId="0" applyNumberFormat="1" applyFont="1" applyFill="1" applyBorder="1" applyAlignment="1" applyProtection="1">
      <alignment horizontal="center" vertical="center"/>
      <protection locked="0"/>
    </xf>
    <xf numFmtId="171" fontId="18" fillId="9" borderId="1" xfId="0" applyNumberFormat="1" applyFont="1" applyFill="1" applyBorder="1" applyAlignment="1" applyProtection="1">
      <alignment horizontal="center" vertical="center"/>
      <protection locked="0"/>
    </xf>
    <xf numFmtId="49" fontId="0" fillId="14" borderId="1" xfId="0" applyNumberFormat="1" applyFill="1" applyBorder="1" applyAlignment="1" applyProtection="1">
      <alignment horizontal="left" vertical="top" wrapText="1"/>
      <protection locked="0"/>
    </xf>
    <xf numFmtId="49" fontId="21" fillId="8" borderId="1" xfId="0" applyNumberFormat="1" applyFont="1" applyFill="1" applyBorder="1" applyAlignment="1" applyProtection="1">
      <alignment horizontal="center" vertical="center" wrapText="1"/>
      <protection locked="0"/>
    </xf>
    <xf numFmtId="172" fontId="21" fillId="9" borderId="1" xfId="0" applyNumberFormat="1" applyFont="1" applyFill="1" applyBorder="1" applyAlignment="1" applyProtection="1">
      <alignment horizontal="center" vertical="center"/>
      <protection locked="0"/>
    </xf>
    <xf numFmtId="172" fontId="21" fillId="3" borderId="1" xfId="0" applyNumberFormat="1" applyFont="1" applyFill="1" applyBorder="1" applyAlignment="1" applyProtection="1">
      <alignment horizontal="center" vertical="center"/>
      <protection locked="0"/>
    </xf>
    <xf numFmtId="0" fontId="21" fillId="8" borderId="1" xfId="0" applyFont="1" applyFill="1" applyBorder="1" applyAlignment="1" applyProtection="1">
      <alignment horizontal="center" vertical="center" wrapText="1"/>
      <protection locked="0"/>
    </xf>
    <xf numFmtId="3" fontId="21" fillId="8" borderId="1" xfId="0" applyNumberFormat="1" applyFont="1" applyFill="1" applyBorder="1" applyAlignment="1" applyProtection="1">
      <alignment horizontal="center" vertical="center" wrapText="1"/>
      <protection locked="0"/>
    </xf>
    <xf numFmtId="164" fontId="21" fillId="10" borderId="1" xfId="0" applyNumberFormat="1" applyFont="1" applyFill="1" applyBorder="1" applyAlignment="1" applyProtection="1">
      <alignment horizontal="center" vertical="center"/>
      <protection locked="0"/>
    </xf>
    <xf numFmtId="164" fontId="21" fillId="3" borderId="1" xfId="0" applyNumberFormat="1" applyFont="1" applyFill="1" applyBorder="1" applyAlignment="1" applyProtection="1">
      <alignment horizontal="center" vertical="center"/>
      <protection locked="0"/>
    </xf>
    <xf numFmtId="49" fontId="7" fillId="9" borderId="1" xfId="0" quotePrefix="1" applyNumberFormat="1" applyFont="1" applyFill="1" applyBorder="1" applyAlignment="1" applyProtection="1">
      <alignment horizontal="left" vertical="center" wrapText="1"/>
      <protection locked="0"/>
    </xf>
    <xf numFmtId="49" fontId="7" fillId="9" borderId="1" xfId="0" applyNumberFormat="1" applyFont="1" applyFill="1" applyBorder="1" applyAlignment="1" applyProtection="1">
      <alignment horizontal="left" vertical="center" wrapText="1"/>
      <protection locked="0"/>
    </xf>
    <xf numFmtId="49" fontId="0" fillId="9" borderId="1" xfId="0" applyNumberFormat="1" applyFill="1" applyBorder="1" applyAlignment="1" applyProtection="1">
      <alignment horizontal="left" vertical="center" wrapText="1"/>
      <protection locked="0"/>
    </xf>
    <xf numFmtId="0" fontId="0" fillId="17" borderId="0" xfId="0" applyFill="1"/>
    <xf numFmtId="0" fontId="14" fillId="2" borderId="0" xfId="3" applyFill="1" applyAlignment="1" applyProtection="1">
      <alignment vertical="center"/>
    </xf>
    <xf numFmtId="0" fontId="7" fillId="2" borderId="8" xfId="6" quotePrefix="1" applyFill="1" applyBorder="1" applyAlignment="1">
      <alignment vertical="center" wrapText="1"/>
    </xf>
    <xf numFmtId="0" fontId="7" fillId="2" borderId="0" xfId="6" applyFill="1" applyAlignment="1">
      <alignment vertical="center"/>
    </xf>
    <xf numFmtId="0" fontId="9" fillId="2" borderId="0" xfId="6" applyFont="1" applyFill="1" applyAlignment="1">
      <alignment vertical="center"/>
    </xf>
    <xf numFmtId="0" fontId="8" fillId="7" borderId="1" xfId="6" quotePrefix="1" applyFont="1" applyFill="1" applyBorder="1" applyAlignment="1">
      <alignment horizontal="center" vertical="center" wrapText="1"/>
    </xf>
    <xf numFmtId="0" fontId="8" fillId="7" borderId="1" xfId="6" applyFont="1" applyFill="1" applyBorder="1" applyAlignment="1">
      <alignment horizontal="center" vertical="center" wrapText="1"/>
    </xf>
    <xf numFmtId="49" fontId="23" fillId="7" borderId="1" xfId="6" applyNumberFormat="1" applyFont="1" applyFill="1" applyBorder="1" applyAlignment="1">
      <alignment horizontal="center" vertical="center" wrapText="1"/>
    </xf>
    <xf numFmtId="49" fontId="8" fillId="7" borderId="1" xfId="6" applyNumberFormat="1" applyFont="1" applyFill="1" applyBorder="1" applyAlignment="1">
      <alignment horizontal="center" vertical="center" wrapText="1"/>
    </xf>
    <xf numFmtId="0" fontId="7" fillId="9" borderId="1" xfId="6" applyFill="1" applyBorder="1" applyAlignment="1" applyProtection="1">
      <alignment horizontal="left" vertical="center" wrapText="1"/>
      <protection locked="0"/>
    </xf>
    <xf numFmtId="0" fontId="7" fillId="2" borderId="0" xfId="6" applyFill="1" applyAlignment="1">
      <alignment horizontal="center" vertical="center"/>
    </xf>
    <xf numFmtId="166" fontId="7" fillId="2" borderId="0" xfId="6" applyNumberFormat="1" applyFill="1" applyAlignment="1">
      <alignment horizontal="center" vertical="center"/>
    </xf>
    <xf numFmtId="0" fontId="7" fillId="2" borderId="0" xfId="6" applyFill="1"/>
    <xf numFmtId="172" fontId="5" fillId="12" borderId="1" xfId="6" applyNumberFormat="1" applyFont="1" applyFill="1" applyBorder="1" applyAlignment="1" applyProtection="1">
      <alignment horizontal="center" vertical="center"/>
      <protection locked="0"/>
    </xf>
    <xf numFmtId="164" fontId="5" fillId="12" borderId="1" xfId="6" applyNumberFormat="1" applyFont="1" applyFill="1" applyBorder="1" applyAlignment="1" applyProtection="1">
      <alignment horizontal="center" vertical="center"/>
      <protection locked="0"/>
    </xf>
    <xf numFmtId="172" fontId="5" fillId="9" borderId="1" xfId="6" applyNumberFormat="1" applyFont="1" applyFill="1" applyBorder="1" applyAlignment="1" applyProtection="1">
      <alignment horizontal="center" vertical="center"/>
      <protection locked="0"/>
    </xf>
    <xf numFmtId="164" fontId="5" fillId="9" borderId="1" xfId="6" applyNumberFormat="1" applyFont="1" applyFill="1" applyBorder="1" applyAlignment="1" applyProtection="1">
      <alignment horizontal="center" vertical="center"/>
      <protection locked="0"/>
    </xf>
    <xf numFmtId="0" fontId="7" fillId="0" borderId="0" xfId="0" applyFont="1" applyProtection="1">
      <protection locked="0"/>
    </xf>
    <xf numFmtId="49" fontId="12" fillId="6" borderId="0" xfId="1" quotePrefix="1" applyNumberFormat="1" applyFill="1" applyAlignment="1" applyProtection="1">
      <alignment horizontal="left" vertical="center" wrapText="1"/>
      <protection locked="0"/>
    </xf>
    <xf numFmtId="49" fontId="12" fillId="6" borderId="0" xfId="1" applyNumberFormat="1" applyFill="1" applyAlignment="1" applyProtection="1">
      <alignment vertical="center" wrapText="1"/>
      <protection locked="0"/>
    </xf>
    <xf numFmtId="49" fontId="19" fillId="0" borderId="0" xfId="4" applyNumberFormat="1" applyBorder="1" applyAlignment="1" applyProtection="1">
      <alignment vertical="center"/>
      <protection locked="0"/>
    </xf>
    <xf numFmtId="49" fontId="12" fillId="6" borderId="0" xfId="1" applyNumberFormat="1" applyFill="1" applyBorder="1" applyAlignment="1" applyProtection="1">
      <alignment vertical="center" wrapText="1"/>
      <protection locked="0"/>
    </xf>
    <xf numFmtId="49" fontId="12" fillId="0" borderId="0" xfId="5" applyNumberFormat="1" applyBorder="1" applyAlignment="1" applyProtection="1">
      <alignment vertical="center"/>
      <protection locked="0"/>
    </xf>
    <xf numFmtId="49" fontId="12" fillId="0" borderId="0" xfId="5" quotePrefix="1" applyNumberFormat="1" applyBorder="1" applyAlignment="1" applyProtection="1">
      <alignment horizontal="left" vertical="center"/>
      <protection locked="0"/>
    </xf>
    <xf numFmtId="49" fontId="23" fillId="7" borderId="1" xfId="0" applyNumberFormat="1" applyFont="1" applyFill="1" applyBorder="1" applyAlignment="1">
      <alignment horizontal="center" vertical="center" wrapText="1"/>
    </xf>
    <xf numFmtId="0" fontId="14" fillId="0" borderId="0" xfId="3" applyAlignment="1" applyProtection="1">
      <alignment horizontal="left" vertical="top"/>
    </xf>
    <xf numFmtId="0" fontId="8" fillId="7" borderId="6" xfId="0" applyFont="1" applyFill="1" applyBorder="1" applyAlignment="1" applyProtection="1">
      <alignment vertical="center" wrapText="1"/>
      <protection locked="0"/>
    </xf>
    <xf numFmtId="0" fontId="0" fillId="17" borderId="0" xfId="0" applyFill="1" applyAlignment="1">
      <alignment vertical="center"/>
    </xf>
    <xf numFmtId="0" fontId="25" fillId="20" borderId="1" xfId="0" applyFont="1" applyFill="1" applyBorder="1" applyAlignment="1" applyProtection="1">
      <alignment horizontal="center" vertical="center" wrapText="1"/>
      <protection locked="0"/>
    </xf>
    <xf numFmtId="0" fontId="8" fillId="0" borderId="1" xfId="0" applyFont="1" applyBorder="1" applyAlignment="1">
      <alignment vertical="center" wrapText="1"/>
    </xf>
    <xf numFmtId="0" fontId="25" fillId="18" borderId="1" xfId="0" applyFont="1" applyFill="1" applyBorder="1" applyAlignment="1" applyProtection="1">
      <alignment horizontal="center" vertical="center" wrapText="1"/>
      <protection locked="0"/>
    </xf>
    <xf numFmtId="0" fontId="25" fillId="21" borderId="1" xfId="0" applyFont="1" applyFill="1" applyBorder="1" applyAlignment="1" applyProtection="1">
      <alignment horizontal="center" vertical="center" wrapText="1"/>
      <protection locked="0"/>
    </xf>
    <xf numFmtId="0" fontId="8" fillId="22" borderId="1" xfId="0"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17" fillId="17" borderId="0" xfId="1" applyNumberFormat="1" applyFont="1" applyFill="1" applyBorder="1" applyAlignment="1">
      <alignment horizontal="center" vertical="center" wrapText="1"/>
    </xf>
    <xf numFmtId="0" fontId="9" fillId="17" borderId="0" xfId="6" applyFont="1" applyFill="1" applyAlignment="1">
      <alignment vertical="center"/>
    </xf>
    <xf numFmtId="0" fontId="17" fillId="17" borderId="0" xfId="1" applyNumberFormat="1" applyFont="1" applyFill="1" applyBorder="1" applyAlignment="1" applyProtection="1">
      <alignment horizontal="center" vertical="center" wrapText="1"/>
    </xf>
    <xf numFmtId="0" fontId="17" fillId="17" borderId="12" xfId="1" applyNumberFormat="1" applyFont="1" applyFill="1" applyBorder="1" applyAlignment="1">
      <alignment horizontal="center" vertical="center" wrapText="1"/>
    </xf>
    <xf numFmtId="0" fontId="17" fillId="17" borderId="0" xfId="1" applyNumberFormat="1" applyFont="1" applyFill="1" applyBorder="1" applyAlignment="1">
      <alignment vertical="center" wrapText="1"/>
    </xf>
    <xf numFmtId="0" fontId="8" fillId="17" borderId="4" xfId="0" applyFont="1" applyFill="1" applyBorder="1" applyAlignment="1">
      <alignment horizontal="left" vertical="center" wrapText="1"/>
    </xf>
    <xf numFmtId="0" fontId="7" fillId="17" borderId="4" xfId="0" applyFont="1" applyFill="1" applyBorder="1" applyAlignment="1">
      <alignment horizontal="center" vertical="center" wrapText="1"/>
    </xf>
    <xf numFmtId="0" fontId="7" fillId="17" borderId="8" xfId="0" applyFont="1" applyFill="1" applyBorder="1" applyAlignment="1">
      <alignment horizontal="center" vertical="center" wrapText="1"/>
    </xf>
    <xf numFmtId="0" fontId="17" fillId="17" borderId="8" xfId="1" applyNumberFormat="1" applyFont="1" applyFill="1" applyBorder="1" applyAlignment="1">
      <alignment horizontal="center" vertical="center" wrapText="1"/>
    </xf>
    <xf numFmtId="172" fontId="21" fillId="19" borderId="3" xfId="0" applyNumberFormat="1" applyFont="1" applyFill="1" applyBorder="1" applyAlignment="1" applyProtection="1">
      <alignment horizontal="center" vertical="center" wrapText="1"/>
      <protection locked="0"/>
    </xf>
    <xf numFmtId="0" fontId="14" fillId="0" borderId="0" xfId="3" applyAlignment="1" applyProtection="1"/>
    <xf numFmtId="0" fontId="14" fillId="2" borderId="0" xfId="3" applyFill="1" applyAlignment="1" applyProtection="1">
      <alignment vertical="center"/>
      <protection hidden="1"/>
    </xf>
    <xf numFmtId="175" fontId="7" fillId="9" borderId="1" xfId="6" applyNumberFormat="1" applyFill="1" applyBorder="1" applyAlignment="1">
      <alignment horizontal="center" vertical="center" wrapText="1"/>
    </xf>
    <xf numFmtId="172" fontId="5" fillId="23" borderId="1" xfId="6" applyNumberFormat="1" applyFont="1" applyFill="1" applyBorder="1" applyAlignment="1">
      <alignment horizontal="center" vertical="center"/>
    </xf>
    <xf numFmtId="43" fontId="5" fillId="23" borderId="1" xfId="7" applyFont="1" applyFill="1" applyBorder="1" applyAlignment="1" applyProtection="1">
      <alignment horizontal="center" vertical="center"/>
    </xf>
    <xf numFmtId="164" fontId="5" fillId="23" borderId="1" xfId="6" applyNumberFormat="1" applyFont="1" applyFill="1" applyBorder="1" applyAlignment="1">
      <alignment horizontal="center" vertical="center"/>
    </xf>
    <xf numFmtId="0" fontId="7" fillId="11" borderId="1" xfId="13" applyFont="1" applyFill="1" applyBorder="1" applyAlignment="1" applyProtection="1">
      <alignment vertical="center"/>
      <protection locked="0"/>
    </xf>
    <xf numFmtId="174" fontId="7" fillId="31" borderId="1" xfId="10" applyNumberFormat="1" applyFont="1" applyFill="1" applyBorder="1" applyAlignment="1" applyProtection="1">
      <alignment vertical="center"/>
      <protection locked="0"/>
    </xf>
    <xf numFmtId="173" fontId="4" fillId="30" borderId="1" xfId="9" applyNumberFormat="1" applyFill="1" applyBorder="1" applyAlignment="1" applyProtection="1">
      <alignment vertical="center"/>
    </xf>
    <xf numFmtId="174" fontId="7" fillId="30" borderId="1" xfId="9" applyNumberFormat="1" applyFont="1" applyFill="1" applyBorder="1" applyAlignment="1" applyProtection="1">
      <alignment vertical="center"/>
      <protection locked="0"/>
    </xf>
    <xf numFmtId="174" fontId="7" fillId="33" borderId="1" xfId="9" applyNumberFormat="1" applyFont="1" applyFill="1" applyBorder="1" applyAlignment="1" applyProtection="1">
      <alignment vertical="center"/>
      <protection locked="0"/>
    </xf>
    <xf numFmtId="174" fontId="7" fillId="34" borderId="1" xfId="10" applyNumberFormat="1" applyFont="1" applyFill="1" applyBorder="1" applyAlignment="1" applyProtection="1">
      <alignment vertical="center"/>
      <protection locked="0"/>
    </xf>
    <xf numFmtId="0" fontId="17" fillId="0" borderId="0" xfId="1" applyNumberFormat="1" applyFont="1" applyFill="1" applyBorder="1" applyAlignment="1" applyProtection="1">
      <alignment horizontal="center" vertical="center" wrapText="1"/>
    </xf>
    <xf numFmtId="0" fontId="0" fillId="0" borderId="0" xfId="0" applyAlignment="1">
      <alignment vertical="center"/>
    </xf>
    <xf numFmtId="0" fontId="0" fillId="0" borderId="0" xfId="0" applyAlignment="1">
      <alignment wrapText="1"/>
    </xf>
    <xf numFmtId="0" fontId="8" fillId="7" borderId="6" xfId="0" applyFont="1" applyFill="1" applyBorder="1" applyAlignment="1">
      <alignment horizontal="left" vertical="center" wrapText="1"/>
    </xf>
    <xf numFmtId="0" fontId="7" fillId="11" borderId="1" xfId="8" quotePrefix="1" applyFont="1" applyFill="1" applyBorder="1" applyAlignment="1" applyProtection="1">
      <alignment horizontal="center" vertical="center" wrapText="1"/>
    </xf>
    <xf numFmtId="0" fontId="7" fillId="32" borderId="1" xfId="11" quotePrefix="1" applyFont="1" applyFill="1" applyBorder="1" applyAlignment="1" applyProtection="1">
      <alignment horizontal="center" vertical="center" wrapText="1"/>
    </xf>
    <xf numFmtId="173" fontId="4" fillId="33" borderId="1" xfId="12" applyNumberFormat="1" applyFill="1" applyBorder="1" applyAlignment="1" applyProtection="1">
      <alignment vertical="center"/>
    </xf>
    <xf numFmtId="0" fontId="8" fillId="7" borderId="1" xfId="0" applyFont="1" applyFill="1" applyBorder="1" applyAlignment="1">
      <alignment horizontal="left" vertical="center" wrapText="1"/>
    </xf>
    <xf numFmtId="0" fontId="7" fillId="11" borderId="1" xfId="13" applyFont="1" applyFill="1" applyBorder="1" applyAlignment="1" applyProtection="1">
      <alignment vertical="center" wrapText="1"/>
    </xf>
    <xf numFmtId="0" fontId="7" fillId="29" borderId="1" xfId="13" applyFont="1" applyFill="1" applyBorder="1" applyAlignment="1" applyProtection="1">
      <alignment vertical="center" wrapText="1"/>
    </xf>
    <xf numFmtId="0" fontId="3" fillId="11" borderId="1" xfId="13" applyFont="1" applyFill="1" applyBorder="1" applyAlignment="1" applyProtection="1">
      <alignment vertical="center" wrapText="1"/>
    </xf>
    <xf numFmtId="0" fontId="3" fillId="29" borderId="1" xfId="13" applyFont="1" applyFill="1" applyBorder="1" applyAlignment="1" applyProtection="1">
      <alignment vertical="center" wrapText="1"/>
    </xf>
    <xf numFmtId="0" fontId="7" fillId="7" borderId="1" xfId="0" applyFont="1" applyFill="1" applyBorder="1" applyAlignment="1">
      <alignment horizontal="center" vertical="center" wrapText="1"/>
    </xf>
    <xf numFmtId="174" fontId="4" fillId="30" borderId="1" xfId="9" applyNumberFormat="1" applyFill="1" applyBorder="1" applyAlignment="1" applyProtection="1">
      <alignment vertical="center"/>
      <protection locked="0"/>
    </xf>
    <xf numFmtId="176" fontId="4" fillId="30" borderId="1" xfId="9" applyNumberFormat="1" applyFill="1" applyBorder="1" applyAlignment="1" applyProtection="1">
      <alignment vertical="center"/>
    </xf>
    <xf numFmtId="176" fontId="4" fillId="33" borderId="1" xfId="9" applyNumberFormat="1" applyFill="1" applyBorder="1" applyAlignment="1" applyProtection="1">
      <alignment vertical="center"/>
    </xf>
    <xf numFmtId="176" fontId="7" fillId="31" borderId="1" xfId="10" applyNumberFormat="1" applyFont="1" applyFill="1" applyBorder="1" applyAlignment="1" applyProtection="1">
      <alignment vertical="center"/>
    </xf>
    <xf numFmtId="176" fontId="7" fillId="34" borderId="1" xfId="10" applyNumberFormat="1" applyFont="1" applyFill="1" applyBorder="1" applyAlignment="1" applyProtection="1">
      <alignment vertical="center"/>
    </xf>
    <xf numFmtId="177" fontId="4" fillId="30" borderId="5" xfId="9" applyNumberFormat="1" applyFill="1" applyBorder="1" applyAlignment="1" applyProtection="1">
      <alignment vertical="center"/>
    </xf>
    <xf numFmtId="177" fontId="4" fillId="30" borderId="1" xfId="9" applyNumberFormat="1" applyFill="1" applyBorder="1" applyAlignment="1" applyProtection="1">
      <alignment vertical="center"/>
    </xf>
    <xf numFmtId="49" fontId="7" fillId="11" borderId="1" xfId="8" quotePrefix="1" applyNumberFormat="1" applyFont="1" applyFill="1" applyBorder="1" applyAlignment="1" applyProtection="1">
      <alignment horizontal="center" vertical="center" wrapText="1"/>
    </xf>
    <xf numFmtId="49" fontId="7" fillId="32" borderId="1" xfId="11" quotePrefix="1" applyNumberFormat="1" applyFont="1" applyFill="1" applyBorder="1" applyAlignment="1" applyProtection="1">
      <alignment horizontal="center" vertical="center" wrapText="1"/>
    </xf>
    <xf numFmtId="0" fontId="8" fillId="0" borderId="1" xfId="0" applyFont="1" applyBorder="1" applyAlignment="1">
      <alignment horizontal="left" vertical="center" wrapText="1"/>
    </xf>
    <xf numFmtId="49" fontId="12" fillId="6" borderId="0" xfId="1" applyNumberFormat="1" applyFill="1" applyAlignment="1" applyProtection="1">
      <alignment horizontal="center" vertical="center" wrapText="1"/>
      <protection locked="0"/>
    </xf>
    <xf numFmtId="49" fontId="12" fillId="6" borderId="0" xfId="1" quotePrefix="1" applyNumberFormat="1" applyFill="1" applyAlignment="1" applyProtection="1">
      <alignment horizontal="center" vertical="center" wrapText="1"/>
      <protection locked="0"/>
    </xf>
    <xf numFmtId="49" fontId="23" fillId="7" borderId="1" xfId="6" quotePrefix="1" applyNumberFormat="1" applyFont="1" applyFill="1" applyBorder="1" applyAlignment="1">
      <alignment horizontal="center" vertical="center" wrapText="1"/>
    </xf>
    <xf numFmtId="49" fontId="19" fillId="0" borderId="0" xfId="4" quotePrefix="1" applyNumberFormat="1" applyBorder="1" applyAlignment="1" applyProtection="1">
      <alignment horizontal="left" vertical="center"/>
      <protection locked="0"/>
    </xf>
    <xf numFmtId="164" fontId="21" fillId="10" borderId="1" xfId="0" applyNumberFormat="1" applyFont="1" applyFill="1" applyBorder="1" applyAlignment="1">
      <alignment horizontal="center" vertical="center"/>
    </xf>
    <xf numFmtId="178" fontId="22" fillId="18" borderId="1" xfId="0" applyNumberFormat="1" applyFont="1" applyFill="1" applyBorder="1" applyAlignment="1" applyProtection="1">
      <alignment horizontal="center" vertical="center"/>
      <protection locked="0"/>
    </xf>
    <xf numFmtId="178" fontId="21" fillId="19" borderId="1" xfId="0" applyNumberFormat="1" applyFont="1" applyFill="1" applyBorder="1" applyAlignment="1" applyProtection="1">
      <alignment horizontal="center" vertical="center"/>
      <protection locked="0"/>
    </xf>
    <xf numFmtId="178" fontId="22" fillId="20" borderId="1" xfId="0" applyNumberFormat="1" applyFont="1" applyFill="1" applyBorder="1" applyAlignment="1" applyProtection="1">
      <alignment horizontal="center" vertical="center"/>
      <protection locked="0"/>
    </xf>
    <xf numFmtId="178" fontId="22" fillId="21" borderId="1" xfId="0" applyNumberFormat="1" applyFont="1" applyFill="1" applyBorder="1" applyAlignment="1" applyProtection="1">
      <alignment horizontal="center" vertical="center"/>
      <protection locked="0"/>
    </xf>
    <xf numFmtId="178" fontId="21" fillId="22" borderId="1" xfId="0" applyNumberFormat="1" applyFont="1" applyFill="1" applyBorder="1" applyAlignment="1" applyProtection="1">
      <alignment horizontal="center" vertical="center"/>
      <protection locked="0"/>
    </xf>
    <xf numFmtId="178" fontId="31" fillId="18" borderId="1" xfId="0" applyNumberFormat="1" applyFont="1" applyFill="1" applyBorder="1" applyAlignment="1" applyProtection="1">
      <alignment horizontal="center" vertical="center" wrapText="1"/>
      <protection locked="0"/>
    </xf>
    <xf numFmtId="178" fontId="10" fillId="19" borderId="1" xfId="0" applyNumberFormat="1" applyFont="1" applyFill="1" applyBorder="1" applyAlignment="1" applyProtection="1">
      <alignment horizontal="center" vertical="center" wrapText="1"/>
      <protection locked="0"/>
    </xf>
    <xf numFmtId="178" fontId="31" fillId="20" borderId="1" xfId="0" applyNumberFormat="1" applyFont="1" applyFill="1" applyBorder="1" applyAlignment="1" applyProtection="1">
      <alignment horizontal="center" vertical="center" wrapText="1"/>
      <protection locked="0"/>
    </xf>
    <xf numFmtId="164" fontId="10" fillId="3" borderId="1" xfId="0" applyNumberFormat="1" applyFont="1" applyFill="1" applyBorder="1" applyAlignment="1" applyProtection="1">
      <alignment horizontal="center" vertical="center"/>
      <protection locked="0"/>
    </xf>
    <xf numFmtId="172" fontId="10" fillId="3" borderId="1" xfId="0" applyNumberFormat="1" applyFont="1" applyFill="1" applyBorder="1" applyAlignment="1" applyProtection="1">
      <alignment horizontal="center" vertical="center"/>
      <protection locked="0"/>
    </xf>
    <xf numFmtId="172" fontId="10" fillId="9" borderId="1" xfId="0" applyNumberFormat="1" applyFont="1" applyFill="1" applyBorder="1" applyAlignment="1" applyProtection="1">
      <alignment horizontal="center" vertical="center"/>
      <protection locked="0"/>
    </xf>
    <xf numFmtId="178" fontId="31" fillId="21" borderId="1" xfId="0" applyNumberFormat="1" applyFont="1" applyFill="1" applyBorder="1" applyAlignment="1" applyProtection="1">
      <alignment horizontal="center" vertical="center" wrapText="1"/>
      <protection locked="0"/>
    </xf>
    <xf numFmtId="178" fontId="10" fillId="22"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lignment horizontal="center" vertical="center" wrapText="1"/>
    </xf>
    <xf numFmtId="172" fontId="10" fillId="9" borderId="1" xfId="0" applyNumberFormat="1" applyFont="1" applyFill="1" applyBorder="1" applyAlignment="1" applyProtection="1">
      <alignment horizontal="center" vertical="center" wrapText="1"/>
      <protection locked="0"/>
    </xf>
    <xf numFmtId="0" fontId="7" fillId="0" borderId="0" xfId="6"/>
    <xf numFmtId="0" fontId="7" fillId="0" borderId="0" xfId="6" applyAlignment="1">
      <alignment horizontal="left"/>
    </xf>
    <xf numFmtId="0" fontId="32" fillId="0" borderId="0" xfId="6" applyFont="1"/>
    <xf numFmtId="0" fontId="14" fillId="0" borderId="0" xfId="3" applyFill="1" applyAlignment="1" applyProtection="1">
      <alignment horizontal="left" vertical="center"/>
    </xf>
    <xf numFmtId="0" fontId="7" fillId="0" borderId="0" xfId="6" applyAlignment="1">
      <alignment horizontal="center" vertical="center" wrapText="1"/>
    </xf>
    <xf numFmtId="0" fontId="7" fillId="0" borderId="0" xfId="6" applyAlignment="1">
      <alignment horizontal="center" vertical="top" wrapText="1"/>
    </xf>
    <xf numFmtId="0" fontId="7" fillId="36" borderId="0" xfId="6" applyFill="1" applyAlignment="1">
      <alignment horizontal="left"/>
    </xf>
    <xf numFmtId="14" fontId="7" fillId="0" borderId="0" xfId="6" applyNumberFormat="1"/>
    <xf numFmtId="0" fontId="7" fillId="0" borderId="0" xfId="6" quotePrefix="1" applyAlignment="1">
      <alignment horizontal="left"/>
    </xf>
    <xf numFmtId="0" fontId="7" fillId="36" borderId="0" xfId="6" applyFill="1" applyAlignment="1">
      <alignment horizontal="left" vertical="center"/>
    </xf>
    <xf numFmtId="179" fontId="7" fillId="36" borderId="0" xfId="6" applyNumberFormat="1" applyFill="1" applyAlignment="1">
      <alignment horizontal="left"/>
    </xf>
    <xf numFmtId="0" fontId="21" fillId="17" borderId="1" xfId="0" applyFont="1" applyFill="1" applyBorder="1" applyAlignment="1" applyProtection="1">
      <alignment horizontal="center" vertical="center" wrapText="1"/>
      <protection locked="0"/>
    </xf>
    <xf numFmtId="0" fontId="8" fillId="11" borderId="1" xfId="0" applyFont="1" applyFill="1" applyBorder="1" applyAlignment="1">
      <alignment vertical="center" wrapText="1"/>
    </xf>
    <xf numFmtId="0" fontId="33" fillId="0" borderId="1" xfId="16" applyFont="1" applyBorder="1" applyAlignment="1">
      <alignment horizontal="center" vertical="center" wrapText="1"/>
    </xf>
    <xf numFmtId="2" fontId="21" fillId="10" borderId="1" xfId="0" applyNumberFormat="1" applyFont="1" applyFill="1" applyBorder="1" applyAlignment="1" applyProtection="1">
      <alignment horizontal="center" vertical="center"/>
      <protection locked="0"/>
    </xf>
    <xf numFmtId="2" fontId="21" fillId="3" borderId="1" xfId="0" applyNumberFormat="1" applyFont="1" applyFill="1" applyBorder="1" applyAlignment="1" applyProtection="1">
      <alignment horizontal="center" vertical="center"/>
      <protection locked="0"/>
    </xf>
    <xf numFmtId="0" fontId="8" fillId="7" borderId="1" xfId="0" applyFont="1" applyFill="1" applyBorder="1" applyAlignment="1">
      <alignment vertical="center" wrapText="1"/>
    </xf>
    <xf numFmtId="2" fontId="21" fillId="3" borderId="1" xfId="0" applyNumberFormat="1" applyFont="1" applyFill="1" applyBorder="1" applyAlignment="1">
      <alignment horizontal="center" vertical="center"/>
    </xf>
    <xf numFmtId="2" fontId="21" fillId="10" borderId="1" xfId="0" applyNumberFormat="1" applyFont="1" applyFill="1" applyBorder="1" applyAlignment="1">
      <alignment horizontal="center" vertical="center"/>
    </xf>
    <xf numFmtId="0" fontId="21" fillId="0" borderId="1" xfId="0" applyFont="1" applyBorder="1" applyAlignment="1">
      <alignment horizontal="center" vertical="center" wrapText="1"/>
    </xf>
    <xf numFmtId="0" fontId="7" fillId="2" borderId="0" xfId="6" quotePrefix="1" applyFill="1" applyAlignment="1">
      <alignment horizontal="center" vertical="center" wrapText="1"/>
    </xf>
    <xf numFmtId="0" fontId="14" fillId="0" borderId="0" xfId="3" applyAlignment="1" applyProtection="1">
      <alignment horizontal="left" vertical="top" wrapText="1"/>
    </xf>
    <xf numFmtId="49" fontId="21" fillId="0" borderId="1" xfId="0" applyNumberFormat="1"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wrapText="1"/>
      <protection locked="0"/>
    </xf>
    <xf numFmtId="0" fontId="21" fillId="0" borderId="1" xfId="0" applyFont="1" applyBorder="1" applyAlignment="1" applyProtection="1">
      <alignment horizontal="center" vertical="center" wrapText="1"/>
      <protection locked="0"/>
    </xf>
    <xf numFmtId="0" fontId="8" fillId="7" borderId="1" xfId="0" applyFont="1" applyFill="1" applyBorder="1" applyAlignment="1" applyProtection="1">
      <alignment horizontal="center" vertical="center"/>
      <protection locked="0"/>
    </xf>
    <xf numFmtId="0" fontId="8" fillId="7" borderId="1" xfId="0" applyFont="1" applyFill="1" applyBorder="1" applyAlignment="1" applyProtection="1">
      <alignment vertical="center"/>
      <protection locked="0"/>
    </xf>
    <xf numFmtId="0" fontId="15" fillId="8" borderId="1" xfId="0" applyFont="1" applyFill="1" applyBorder="1" applyAlignment="1" applyProtection="1">
      <alignment horizontal="center" vertical="center"/>
      <protection locked="0"/>
    </xf>
    <xf numFmtId="49" fontId="21" fillId="0" borderId="1" xfId="0" quotePrefix="1" applyNumberFormat="1" applyFont="1" applyBorder="1" applyAlignment="1" applyProtection="1">
      <alignment horizontal="center" vertical="center" wrapText="1"/>
      <protection locked="0"/>
    </xf>
    <xf numFmtId="164" fontId="21" fillId="9" borderId="1" xfId="0" applyNumberFormat="1" applyFont="1" applyFill="1" applyBorder="1" applyAlignment="1" applyProtection="1">
      <alignment horizontal="center" vertical="center"/>
      <protection locked="0"/>
    </xf>
    <xf numFmtId="180" fontId="21" fillId="3" borderId="1" xfId="0" applyNumberFormat="1" applyFont="1" applyFill="1" applyBorder="1" applyAlignment="1" applyProtection="1">
      <alignment horizontal="center" vertical="center"/>
      <protection locked="0"/>
    </xf>
    <xf numFmtId="181" fontId="21" fillId="8" borderId="1" xfId="0" applyNumberFormat="1" applyFont="1" applyFill="1" applyBorder="1" applyAlignment="1" applyProtection="1">
      <alignment horizontal="center" vertical="center"/>
      <protection locked="0"/>
    </xf>
    <xf numFmtId="3" fontId="15" fillId="8" borderId="1" xfId="0" applyNumberFormat="1" applyFont="1" applyFill="1" applyBorder="1" applyAlignment="1" applyProtection="1">
      <alignment horizontal="center" vertical="center"/>
      <protection locked="0"/>
    </xf>
    <xf numFmtId="3" fontId="15" fillId="37" borderId="1" xfId="0" applyNumberFormat="1" applyFont="1" applyFill="1" applyBorder="1" applyAlignment="1" applyProtection="1">
      <alignment horizontal="center" vertical="center"/>
      <protection locked="0"/>
    </xf>
    <xf numFmtId="0" fontId="0" fillId="0" borderId="1" xfId="0" applyBorder="1"/>
    <xf numFmtId="0" fontId="34" fillId="0" borderId="1" xfId="0" applyFont="1" applyBorder="1" applyAlignment="1">
      <alignment vertical="center"/>
    </xf>
    <xf numFmtId="0" fontId="34" fillId="38" borderId="1" xfId="0" applyFont="1" applyFill="1" applyBorder="1" applyAlignment="1">
      <alignment vertical="center"/>
    </xf>
    <xf numFmtId="0" fontId="8" fillId="0" borderId="3" xfId="0" applyFont="1" applyBorder="1" applyAlignment="1">
      <alignment vertical="center" wrapText="1"/>
    </xf>
    <xf numFmtId="0" fontId="7" fillId="2" borderId="1" xfId="0" applyFont="1" applyFill="1" applyBorder="1" applyAlignment="1">
      <alignment vertical="center"/>
    </xf>
    <xf numFmtId="0" fontId="7" fillId="39" borderId="6" xfId="0" applyFont="1" applyFill="1" applyBorder="1" applyAlignment="1">
      <alignment horizontal="center" vertical="center" wrapText="1"/>
    </xf>
    <xf numFmtId="0" fontId="14" fillId="0" borderId="0" xfId="3" applyFill="1" applyBorder="1" applyAlignment="1" applyProtection="1">
      <alignment vertical="center"/>
    </xf>
    <xf numFmtId="182" fontId="0" fillId="2" borderId="1" xfId="0" applyNumberFormat="1" applyFill="1" applyBorder="1" applyAlignment="1">
      <alignment horizontal="center" vertical="center"/>
    </xf>
    <xf numFmtId="183"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0" fontId="7" fillId="9" borderId="1" xfId="6" applyFill="1" applyBorder="1" applyAlignment="1" applyProtection="1">
      <alignment horizontal="center" vertical="center" wrapText="1"/>
      <protection locked="0"/>
    </xf>
    <xf numFmtId="0" fontId="10" fillId="0" borderId="1" xfId="0" applyFont="1" applyBorder="1" applyAlignment="1">
      <alignment vertical="top" wrapText="1"/>
    </xf>
    <xf numFmtId="3" fontId="0" fillId="0" borderId="0" xfId="0" applyNumberFormat="1"/>
    <xf numFmtId="49" fontId="0" fillId="2" borderId="0" xfId="0" applyNumberFormat="1" applyFill="1"/>
    <xf numFmtId="0" fontId="15" fillId="0" borderId="0" xfId="0" quotePrefix="1" applyFont="1" applyAlignment="1">
      <alignment horizontal="left" vertical="top" wrapText="1"/>
    </xf>
    <xf numFmtId="49" fontId="12" fillId="6" borderId="0" xfId="1" applyNumberFormat="1" applyFill="1" applyAlignment="1" applyProtection="1">
      <alignment horizontal="left" vertical="center" wrapText="1"/>
      <protection locked="0"/>
    </xf>
    <xf numFmtId="0" fontId="7" fillId="0" borderId="0" xfId="0" quotePrefix="1" applyFont="1" applyAlignment="1">
      <alignment horizontal="left" wrapText="1"/>
    </xf>
    <xf numFmtId="0" fontId="20" fillId="0" borderId="0" xfId="0" quotePrefix="1" applyFont="1" applyAlignment="1">
      <alignment horizontal="left" vertical="top" wrapText="1"/>
    </xf>
    <xf numFmtId="0" fontId="7" fillId="0" borderId="0" xfId="0" quotePrefix="1" applyFont="1" applyAlignment="1" applyProtection="1">
      <alignment horizontal="left" vertical="top" wrapText="1"/>
      <protection locked="0"/>
    </xf>
    <xf numFmtId="0" fontId="7" fillId="0" borderId="0" xfId="0" applyFont="1" applyAlignment="1" applyProtection="1">
      <alignment horizontal="left" vertical="top" wrapText="1"/>
      <protection locked="0"/>
    </xf>
    <xf numFmtId="49" fontId="12" fillId="6" borderId="0" xfId="1" applyNumberFormat="1" applyFill="1" applyAlignment="1" applyProtection="1">
      <alignment horizontal="center" vertical="center" wrapText="1"/>
      <protection locked="0"/>
    </xf>
    <xf numFmtId="0" fontId="8" fillId="0" borderId="1" xfId="0" applyFont="1" applyBorder="1" applyAlignment="1">
      <alignment horizontal="left" vertical="center" wrapText="1" indent="1"/>
    </xf>
    <xf numFmtId="0" fontId="17" fillId="6" borderId="1" xfId="1" applyNumberFormat="1" applyFont="1" applyFill="1" applyBorder="1" applyAlignment="1">
      <alignment horizontal="center"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2" borderId="8" xfId="6" quotePrefix="1" applyFill="1" applyBorder="1" applyAlignment="1">
      <alignment horizontal="center" vertical="center" wrapText="1"/>
    </xf>
    <xf numFmtId="0" fontId="30" fillId="35" borderId="13" xfId="15" quotePrefix="1" applyBorder="1" applyAlignment="1">
      <alignment horizontal="left" vertical="top" wrapText="1"/>
    </xf>
    <xf numFmtId="0" fontId="30" fillId="35" borderId="8" xfId="15" quotePrefix="1" applyBorder="1" applyAlignment="1">
      <alignment horizontal="left" vertical="top" wrapText="1"/>
    </xf>
    <xf numFmtId="0" fontId="8"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39" borderId="1"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172" fontId="21" fillId="19" borderId="3" xfId="0" applyNumberFormat="1" applyFont="1" applyFill="1" applyBorder="1" applyAlignment="1" applyProtection="1">
      <alignment horizontal="center" vertical="center"/>
      <protection locked="0"/>
    </xf>
    <xf numFmtId="172" fontId="21" fillId="19" borderId="5" xfId="0" applyNumberFormat="1" applyFont="1" applyFill="1" applyBorder="1" applyAlignment="1" applyProtection="1">
      <alignment horizontal="center" vertical="center"/>
      <protection locked="0"/>
    </xf>
    <xf numFmtId="0" fontId="7" fillId="4" borderId="3"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8" fillId="7" borderId="3" xfId="0" applyFont="1" applyFill="1" applyBorder="1" applyAlignment="1" applyProtection="1">
      <alignment horizontal="center" vertical="center" wrapText="1"/>
      <protection locked="0"/>
    </xf>
    <xf numFmtId="0" fontId="8" fillId="7" borderId="5" xfId="0" applyFont="1" applyFill="1" applyBorder="1" applyAlignment="1" applyProtection="1">
      <alignment horizontal="center" vertical="center" wrapText="1"/>
      <protection locked="0"/>
    </xf>
    <xf numFmtId="0" fontId="7" fillId="2" borderId="8" xfId="0" quotePrefix="1" applyFont="1" applyFill="1" applyBorder="1" applyAlignment="1">
      <alignment horizontal="left" vertical="center" wrapText="1"/>
    </xf>
    <xf numFmtId="0" fontId="17" fillId="6" borderId="11" xfId="1" applyNumberFormat="1" applyFont="1" applyFill="1" applyBorder="1" applyAlignment="1">
      <alignment horizontal="center" vertical="center" wrapText="1"/>
    </xf>
    <xf numFmtId="0" fontId="17" fillId="6" borderId="0" xfId="1" applyNumberFormat="1" applyFont="1" applyFill="1" applyBorder="1" applyAlignment="1">
      <alignment horizontal="center" vertical="center" wrapText="1"/>
    </xf>
    <xf numFmtId="0" fontId="8" fillId="7" borderId="11" xfId="0" applyFont="1" applyFill="1" applyBorder="1" applyAlignment="1" applyProtection="1">
      <alignment horizontal="center" vertical="center" wrapText="1"/>
      <protection locked="0"/>
    </xf>
    <xf numFmtId="0" fontId="8" fillId="7" borderId="0" xfId="0" applyFont="1" applyFill="1" applyAlignment="1" applyProtection="1">
      <alignment horizontal="center" vertical="center" wrapText="1"/>
      <protection locked="0"/>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25" fillId="18" borderId="1" xfId="0" applyFont="1" applyFill="1" applyBorder="1" applyAlignment="1" applyProtection="1">
      <alignment horizontal="center" vertical="center" wrapText="1"/>
      <protection locked="0"/>
    </xf>
    <xf numFmtId="0" fontId="17" fillId="6" borderId="3" xfId="1" applyNumberFormat="1" applyFont="1" applyFill="1" applyBorder="1" applyAlignment="1">
      <alignment horizontal="center" vertical="center" wrapText="1"/>
    </xf>
    <xf numFmtId="0" fontId="17" fillId="6" borderId="4" xfId="1" applyNumberFormat="1" applyFont="1" applyFill="1" applyBorder="1" applyAlignment="1">
      <alignment horizontal="center" vertical="center" wrapText="1"/>
    </xf>
    <xf numFmtId="0" fontId="7" fillId="2" borderId="8" xfId="6" quotePrefix="1" applyFill="1" applyBorder="1" applyAlignment="1">
      <alignment horizontal="left" vertical="center" wrapText="1"/>
    </xf>
    <xf numFmtId="0" fontId="6" fillId="0" borderId="1" xfId="0" applyFont="1" applyBorder="1" applyAlignment="1">
      <alignment wrapText="1"/>
    </xf>
    <xf numFmtId="0" fontId="0" fillId="0" borderId="1" xfId="0" applyBorder="1"/>
    <xf numFmtId="0" fontId="6" fillId="0" borderId="1" xfId="0" applyFont="1" applyBorder="1" applyAlignment="1">
      <alignment vertical="center" wrapText="1"/>
    </xf>
    <xf numFmtId="0" fontId="0" fillId="0" borderId="1" xfId="0" applyBorder="1" applyAlignment="1">
      <alignment vertical="center"/>
    </xf>
    <xf numFmtId="0" fontId="8" fillId="7" borderId="1" xfId="0" applyFont="1" applyFill="1" applyBorder="1" applyAlignment="1">
      <alignment horizontal="center" vertical="center" wrapText="1"/>
    </xf>
    <xf numFmtId="0" fontId="10" fillId="0" borderId="1" xfId="0" applyFont="1" applyBorder="1" applyAlignment="1">
      <alignment wrapText="1"/>
    </xf>
    <xf numFmtId="0" fontId="8" fillId="0" borderId="1" xfId="0" applyFont="1" applyBorder="1"/>
    <xf numFmtId="0" fontId="10" fillId="0" borderId="1" xfId="0" applyFont="1" applyBorder="1" applyAlignment="1">
      <alignment vertical="top" wrapText="1"/>
    </xf>
    <xf numFmtId="0" fontId="0" fillId="0" borderId="1" xfId="0" applyBorder="1" applyAlignment="1">
      <alignment vertical="top" wrapText="1"/>
    </xf>
    <xf numFmtId="0" fontId="7" fillId="2" borderId="1" xfId="0" applyFont="1" applyFill="1" applyBorder="1" applyAlignment="1">
      <alignment horizontal="center" vertical="center"/>
    </xf>
    <xf numFmtId="0" fontId="0" fillId="2" borderId="1" xfId="0" applyFill="1" applyBorder="1" applyAlignment="1">
      <alignment horizontal="center" vertical="center"/>
    </xf>
    <xf numFmtId="0" fontId="8" fillId="0" borderId="3" xfId="0" applyFont="1" applyBorder="1" applyAlignment="1">
      <alignment horizontal="left" vertical="center" wrapText="1" indent="1"/>
    </xf>
    <xf numFmtId="0" fontId="8" fillId="0" borderId="5" xfId="0" applyFont="1" applyBorder="1" applyAlignment="1">
      <alignment horizontal="left" vertical="center" wrapText="1" indent="1"/>
    </xf>
    <xf numFmtId="0" fontId="30" fillId="35" borderId="13" xfId="15" quotePrefix="1" applyBorder="1" applyAlignment="1" applyProtection="1">
      <alignment horizontal="left" vertical="center" wrapText="1"/>
    </xf>
    <xf numFmtId="0" fontId="30" fillId="35" borderId="8" xfId="15" quotePrefix="1" applyBorder="1" applyAlignment="1" applyProtection="1">
      <alignment horizontal="left" vertical="center" wrapText="1"/>
    </xf>
    <xf numFmtId="0" fontId="30" fillId="35" borderId="13" xfId="15" quotePrefix="1" applyBorder="1" applyAlignment="1" applyProtection="1">
      <alignment horizontal="center" vertical="center" wrapText="1"/>
    </xf>
    <xf numFmtId="0" fontId="30" fillId="35" borderId="8" xfId="15" quotePrefix="1" applyBorder="1" applyAlignment="1" applyProtection="1">
      <alignment horizontal="center" vertical="center" wrapText="1"/>
    </xf>
    <xf numFmtId="0" fontId="30" fillId="35" borderId="14" xfId="15" quotePrefix="1" applyBorder="1" applyAlignment="1" applyProtection="1">
      <alignment horizontal="center" vertical="center" wrapText="1"/>
    </xf>
    <xf numFmtId="0" fontId="17" fillId="6" borderId="1" xfId="1" applyNumberFormat="1" applyFont="1" applyFill="1" applyBorder="1" applyAlignment="1" applyProtection="1">
      <alignment horizontal="center" vertical="center" wrapText="1"/>
    </xf>
    <xf numFmtId="0" fontId="7" fillId="0" borderId="8" xfId="0" applyFont="1" applyBorder="1" applyAlignment="1">
      <alignment horizontal="left" vertical="center" wrapText="1"/>
    </xf>
    <xf numFmtId="0" fontId="0" fillId="0" borderId="8" xfId="0" applyBorder="1" applyAlignment="1">
      <alignment horizontal="left" vertical="center" wrapText="1"/>
    </xf>
    <xf numFmtId="0" fontId="8" fillId="7" borderId="6" xfId="0" applyFont="1" applyFill="1" applyBorder="1" applyAlignment="1" applyProtection="1">
      <alignment horizontal="center" vertical="center" wrapText="1"/>
      <protection locked="0"/>
    </xf>
    <xf numFmtId="0" fontId="8" fillId="7" borderId="2" xfId="0" applyFont="1" applyFill="1" applyBorder="1" applyAlignment="1" applyProtection="1">
      <alignment horizontal="center" vertical="center" wrapText="1"/>
      <protection locked="0"/>
    </xf>
    <xf numFmtId="0" fontId="8" fillId="7" borderId="4" xfId="0" applyFont="1" applyFill="1" applyBorder="1" applyAlignment="1" applyProtection="1">
      <alignment horizontal="center" vertical="center" wrapText="1"/>
      <protection locked="0"/>
    </xf>
    <xf numFmtId="0" fontId="7" fillId="2" borderId="0" xfId="0" quotePrefix="1" applyFont="1" applyFill="1" applyAlignment="1">
      <alignment horizontal="center" vertical="center" wrapText="1"/>
    </xf>
    <xf numFmtId="0" fontId="0" fillId="2" borderId="0" xfId="0" quotePrefix="1" applyFill="1" applyAlignment="1">
      <alignment horizontal="center" vertical="center" wrapText="1"/>
    </xf>
    <xf numFmtId="0" fontId="17" fillId="6" borderId="13" xfId="1" applyNumberFormat="1" applyFont="1" applyFill="1" applyBorder="1" applyAlignment="1">
      <alignment horizontal="center" vertical="center" wrapText="1"/>
    </xf>
    <xf numFmtId="0" fontId="17" fillId="6" borderId="8" xfId="1" applyNumberFormat="1" applyFont="1" applyFill="1" applyBorder="1" applyAlignment="1">
      <alignment horizontal="center" vertical="center" wrapText="1"/>
    </xf>
    <xf numFmtId="0" fontId="17" fillId="6" borderId="5" xfId="1" applyNumberFormat="1" applyFont="1" applyFill="1" applyBorder="1" applyAlignment="1">
      <alignment horizontal="center" vertical="center" wrapText="1"/>
    </xf>
    <xf numFmtId="0" fontId="30" fillId="17" borderId="0" xfId="15" quotePrefix="1" applyFill="1" applyBorder="1" applyAlignment="1">
      <alignment horizontal="left" vertical="top" wrapText="1"/>
    </xf>
    <xf numFmtId="0" fontId="8" fillId="7" borderId="6" xfId="0" applyFont="1" applyFill="1" applyBorder="1" applyAlignment="1" applyProtection="1">
      <alignment vertical="center" wrapText="1"/>
      <protection locked="0"/>
    </xf>
    <xf numFmtId="0" fontId="8" fillId="7" borderId="15" xfId="0" applyFont="1" applyFill="1" applyBorder="1" applyAlignment="1" applyProtection="1">
      <alignment vertical="center" wrapText="1"/>
      <protection locked="0"/>
    </xf>
    <xf numFmtId="0" fontId="8" fillId="7" borderId="2" xfId="0" applyFont="1" applyFill="1" applyBorder="1" applyAlignment="1" applyProtection="1">
      <alignment vertical="center" wrapText="1"/>
      <protection locked="0"/>
    </xf>
    <xf numFmtId="0" fontId="8" fillId="7" borderId="6" xfId="0" applyFont="1" applyFill="1" applyBorder="1" applyAlignment="1" applyProtection="1">
      <alignment vertical="center"/>
      <protection locked="0"/>
    </xf>
    <xf numFmtId="0" fontId="8" fillId="7" borderId="15" xfId="0" applyFont="1" applyFill="1" applyBorder="1" applyAlignment="1" applyProtection="1">
      <alignment vertical="center"/>
      <protection locked="0"/>
    </xf>
    <xf numFmtId="0" fontId="8" fillId="7" borderId="2" xfId="0" applyFont="1" applyFill="1" applyBorder="1" applyAlignment="1" applyProtection="1">
      <alignment vertical="center"/>
      <protection locked="0"/>
    </xf>
    <xf numFmtId="0" fontId="26" fillId="6" borderId="3" xfId="1" applyNumberFormat="1" applyFont="1" applyFill="1" applyBorder="1" applyAlignment="1" applyProtection="1">
      <alignment horizontal="center" vertical="center" wrapText="1"/>
    </xf>
    <xf numFmtId="0" fontId="26" fillId="6" borderId="4" xfId="1" applyNumberFormat="1" applyFont="1" applyFill="1" applyBorder="1" applyAlignment="1" applyProtection="1">
      <alignment horizontal="center" vertical="center" wrapText="1"/>
    </xf>
    <xf numFmtId="0" fontId="26" fillId="6" borderId="5" xfId="1" applyNumberFormat="1" applyFont="1" applyFill="1" applyBorder="1" applyAlignment="1" applyProtection="1">
      <alignment horizontal="center" vertical="center" wrapText="1"/>
    </xf>
    <xf numFmtId="0" fontId="8" fillId="7" borderId="3" xfId="0" applyFont="1" applyFill="1" applyBorder="1" applyAlignment="1">
      <alignment horizontal="left" vertical="center" wrapText="1"/>
    </xf>
    <xf numFmtId="0" fontId="8" fillId="7" borderId="4" xfId="0" applyFont="1" applyFill="1" applyBorder="1" applyAlignment="1">
      <alignment horizontal="left" vertical="center" wrapText="1"/>
    </xf>
    <xf numFmtId="0" fontId="8" fillId="7" borderId="5" xfId="0" applyFont="1" applyFill="1" applyBorder="1" applyAlignment="1">
      <alignment horizontal="left" vertical="center" wrapText="1"/>
    </xf>
    <xf numFmtId="0" fontId="26" fillId="6" borderId="3" xfId="1" applyNumberFormat="1" applyFont="1" applyFill="1" applyBorder="1" applyAlignment="1" applyProtection="1">
      <alignment horizontal="left" vertical="center" wrapText="1"/>
    </xf>
    <xf numFmtId="0" fontId="26" fillId="6" borderId="4" xfId="1" applyNumberFormat="1" applyFont="1" applyFill="1" applyBorder="1" applyAlignment="1" applyProtection="1">
      <alignment horizontal="left" vertical="center" wrapText="1"/>
    </xf>
    <xf numFmtId="0" fontId="26" fillId="6" borderId="5" xfId="1" applyNumberFormat="1" applyFont="1" applyFill="1" applyBorder="1" applyAlignment="1" applyProtection="1">
      <alignment horizontal="left" vertical="center" wrapText="1"/>
    </xf>
    <xf numFmtId="0" fontId="7" fillId="0" borderId="0" xfId="0" quotePrefix="1" applyFont="1" applyAlignment="1">
      <alignment horizontal="left" vertical="top" wrapText="1"/>
    </xf>
    <xf numFmtId="0" fontId="7" fillId="0" borderId="0" xfId="0" quotePrefix="1" applyFont="1" applyAlignment="1">
      <alignment horizontal="left"/>
    </xf>
    <xf numFmtId="0" fontId="8" fillId="7" borderId="1" xfId="0" applyFont="1" applyFill="1" applyBorder="1" applyAlignment="1" applyProtection="1">
      <alignment horizontal="center" vertical="center" wrapText="1"/>
      <protection locked="0"/>
    </xf>
  </cellXfs>
  <cellStyles count="32">
    <cellStyle name="40% - Accent1" xfId="9" builtinId="31"/>
    <cellStyle name="40% - Accent1 2" xfId="17" xr:uid="{00000000-0005-0000-0000-000001000000}"/>
    <cellStyle name="40% - Accent4" xfId="12" builtinId="43"/>
    <cellStyle name="40% - Accent4 2" xfId="18" xr:uid="{00000000-0005-0000-0000-000003000000}"/>
    <cellStyle name="60% - Accent2" xfId="10" builtinId="36"/>
    <cellStyle name="Accent1" xfId="8" builtinId="29"/>
    <cellStyle name="Accent4" xfId="11" builtinId="41"/>
    <cellStyle name="Accent6" xfId="13" builtinId="49"/>
    <cellStyle name="Annotation_CEPATNEI" xfId="22" xr:uid="{0402374C-D9F2-46FE-8AD9-71E5B5E0CC4D}"/>
    <cellStyle name="ColumnHeading_CEPATNEI" xfId="20" xr:uid="{A5AEA3C8-509D-4D18-8808-5B77DA39C462}"/>
    <cellStyle name="Comma 2" xfId="7" xr:uid="{00000000-0005-0000-0000-000008000000}"/>
    <cellStyle name="Comma 2 2" xfId="30" xr:uid="{38DFD9D8-C5C7-4FBF-8FB7-142D523C25A9}"/>
    <cellStyle name="EmptyCell_CEPATNEI" xfId="26" xr:uid="{442626D8-C796-4937-B8FF-1D631BD84369}"/>
    <cellStyle name="Heading 2" xfId="4" builtinId="17"/>
    <cellStyle name="Heading 3" xfId="5" builtinId="18"/>
    <cellStyle name="Heading 4" xfId="1" builtinId="19"/>
    <cellStyle name="Hyperlink" xfId="3" builtinId="8"/>
    <cellStyle name="Input" xfId="2" builtinId="20"/>
    <cellStyle name="LinksFrom_CEPATNEI" xfId="25" xr:uid="{E221A983-815D-405A-8B68-B6D936ADFAD0}"/>
    <cellStyle name="Neutral" xfId="15" builtinId="28"/>
    <cellStyle name="Normal" xfId="0" builtinId="0"/>
    <cellStyle name="Normal 2" xfId="6" xr:uid="{00000000-0005-0000-0000-000010000000}"/>
    <cellStyle name="Normal 2 2" xfId="28" xr:uid="{282FFE26-2A68-4EE3-8FBC-4CB4722F5CAA}"/>
    <cellStyle name="Normal 3" xfId="14" xr:uid="{00000000-0005-0000-0000-000011000000}"/>
    <cellStyle name="Normal 3 2" xfId="29" xr:uid="{94B1655D-0642-49D0-B19C-14F5CC991D12}"/>
    <cellStyle name="Normal 3 3" xfId="31" xr:uid="{77E3351D-B0A4-4BEB-913C-730553FD4F90}"/>
    <cellStyle name="Normal 4" xfId="27" xr:uid="{1BC7003A-DABB-4A04-A410-D86A16AE56A4}"/>
    <cellStyle name="Normal_Sheet1" xfId="16" xr:uid="{00000000-0005-0000-0000-000012000000}"/>
    <cellStyle name="RowHeading_CEPATNEI" xfId="23" xr:uid="{D9301582-F1FF-4E91-8150-854E7E6EA122}"/>
    <cellStyle name="SectionHeading_CEPATNEI" xfId="21" xr:uid="{513C1A31-5F53-4273-B702-867FE3622A18}"/>
    <cellStyle name="SubSection_CEPATNEI" xfId="24" xr:uid="{AB8D58D0-DB45-4AFB-935D-A3DD5205BB9C}"/>
    <cellStyle name="Text_CEPATNEI" xfId="19" xr:uid="{00000000-0005-0000-0000-000013000000}"/>
  </cellStyles>
  <dxfs count="3">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9" defaultPivotStyle="PivotStyleLight16"/>
  <colors>
    <mruColors>
      <color rgb="FFCCFFCC"/>
      <color rgb="FFFFCC99"/>
      <color rgb="FFFFBE82"/>
      <color rgb="FFB4FFCC"/>
      <color rgb="FFB8D2BB"/>
      <color rgb="FF91FFCC"/>
      <color rgb="FF8CFFCC"/>
      <color rgb="FFCCFFFF"/>
      <color rgb="FFCCCC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74084</xdr:colOff>
      <xdr:row>1</xdr:row>
      <xdr:rowOff>9524</xdr:rowOff>
    </xdr:from>
    <xdr:to>
      <xdr:col>5</xdr:col>
      <xdr:colOff>328083</xdr:colOff>
      <xdr:row>26</xdr:row>
      <xdr:rowOff>66674</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4084" y="348191"/>
          <a:ext cx="5609166" cy="4025900"/>
        </a:xfrm>
        <a:prstGeom prst="rect">
          <a:avLst/>
        </a:prstGeom>
        <a:solidFill>
          <a:srgbClr val="CCFFFF"/>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900" b="1">
              <a:solidFill>
                <a:sysClr val="windowText" lastClr="000000"/>
              </a:solidFill>
            </a:rPr>
            <a:t>Notes:</a:t>
          </a:r>
        </a:p>
        <a:p>
          <a:r>
            <a:rPr lang="en-GB" sz="900">
              <a:solidFill>
                <a:sysClr val="windowText" lastClr="000000"/>
              </a:solidFill>
              <a:effectLst/>
              <a:latin typeface="+mn-lt"/>
              <a:ea typeface="+mn-ea"/>
              <a:cs typeface="+mn-cs"/>
            </a:rPr>
            <a:t>There are a few governing rules that should be applied:</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Specific notes for application of or tariffss:</a:t>
          </a:r>
        </a:p>
        <a:p>
          <a:pPr lvl="1"/>
          <a:r>
            <a:rPr lang="en-GB" sz="900">
              <a:solidFill>
                <a:sysClr val="windowText" lastClr="000000"/>
              </a:solidFill>
              <a:effectLst/>
              <a:latin typeface="+mn-lt"/>
              <a:ea typeface="+mn-ea"/>
              <a:cs typeface="+mn-cs"/>
            </a:rPr>
            <a:t>All tariffs are all delinked and set time bands are applied in place of the TPR’s timebands.</a:t>
          </a:r>
        </a:p>
        <a:p>
          <a:endParaRPr lang="en-GB" sz="900">
            <a:solidFill>
              <a:sysClr val="windowText" lastClr="000000"/>
            </a:solidFill>
            <a:effectLst/>
            <a:latin typeface="+mn-lt"/>
            <a:ea typeface="+mn-ea"/>
            <a:cs typeface="+mn-cs"/>
          </a:endParaRP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The following rules apply when allocating tariffs in DNO areas.</a:t>
          </a:r>
        </a:p>
        <a:p>
          <a:pPr lvl="1"/>
          <a:r>
            <a:rPr lang="en-GB" sz="900">
              <a:solidFill>
                <a:sysClr val="windowText" lastClr="000000"/>
              </a:solidFill>
              <a:effectLst/>
              <a:latin typeface="+mn-lt"/>
              <a:ea typeface="+mn-ea"/>
              <a:cs typeface="+mn-cs"/>
            </a:rPr>
            <a:t>1, G and U should be applied straight to the appropriate SSC  to identify generation and UMS tariffs.</a:t>
          </a:r>
        </a:p>
        <a:p>
          <a:pPr lvl="1"/>
          <a:r>
            <a:rPr lang="en-GB" sz="900">
              <a:solidFill>
                <a:sysClr val="windowText" lastClr="000000"/>
              </a:solidFill>
              <a:effectLst/>
              <a:latin typeface="+mn-lt"/>
              <a:ea typeface="+mn-ea"/>
              <a:cs typeface="+mn-cs"/>
            </a:rPr>
            <a:t>Then considering the SSC</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alongside the PC.</a:t>
          </a:r>
        </a:p>
        <a:p>
          <a:pPr lvl="1"/>
          <a:r>
            <a:rPr lang="en-GB" sz="900">
              <a:solidFill>
                <a:sysClr val="windowText" lastClr="000000"/>
              </a:solidFill>
              <a:effectLst/>
              <a:latin typeface="+mn-lt"/>
              <a:ea typeface="+mn-ea"/>
              <a:cs typeface="+mn-cs"/>
            </a:rPr>
            <a:t>2, PC1s should be labelled Domestic Aggregated.</a:t>
          </a:r>
        </a:p>
        <a:p>
          <a:pPr lvl="1"/>
          <a:r>
            <a:rPr lang="en-GB" sz="900">
              <a:solidFill>
                <a:sysClr val="windowText" lastClr="000000"/>
              </a:solidFill>
              <a:effectLst/>
              <a:latin typeface="+mn-lt"/>
              <a:ea typeface="+mn-ea"/>
              <a:cs typeface="+mn-cs"/>
            </a:rPr>
            <a:t>3, PC2s with SSCs with A/R should be labelled Domestic Aggregated (related MPAN).</a:t>
          </a:r>
        </a:p>
        <a:p>
          <a:pPr lvl="1"/>
          <a:r>
            <a:rPr lang="en-GB" sz="900">
              <a:solidFill>
                <a:sysClr val="windowText" lastClr="000000"/>
              </a:solidFill>
              <a:effectLst/>
              <a:latin typeface="+mn-lt"/>
              <a:ea typeface="+mn-ea"/>
              <a:cs typeface="+mn-cs"/>
            </a:rPr>
            <a:t>4, Remaining PC2s should be labelled Domestic Aggregated.</a:t>
          </a:r>
        </a:p>
        <a:p>
          <a:pPr lvl="1"/>
          <a:r>
            <a:rPr lang="en-GB" sz="900">
              <a:solidFill>
                <a:sysClr val="windowText" lastClr="000000"/>
              </a:solidFill>
              <a:effectLst/>
              <a:latin typeface="+mn-lt"/>
              <a:ea typeface="+mn-ea"/>
              <a:cs typeface="+mn-cs"/>
            </a:rPr>
            <a:t>5, PC3s should be labelled Non Domestic Aggregated.</a:t>
          </a:r>
        </a:p>
        <a:p>
          <a:pPr lvl="1"/>
          <a:r>
            <a:rPr lang="en-GB" sz="900">
              <a:solidFill>
                <a:sysClr val="windowText" lastClr="000000"/>
              </a:solidFill>
              <a:effectLst/>
              <a:latin typeface="+mn-lt"/>
              <a:ea typeface="+mn-ea"/>
              <a:cs typeface="+mn-cs"/>
            </a:rPr>
            <a:t>6, PC4s with SSCs with A/R should be labelled Non Domestic Aggregated (related MPAN).</a:t>
          </a:r>
        </a:p>
        <a:p>
          <a:pPr lvl="1"/>
          <a:r>
            <a:rPr lang="en-GB" sz="900">
              <a:solidFill>
                <a:sysClr val="windowText" lastClr="000000"/>
              </a:solidFill>
              <a:effectLst/>
              <a:latin typeface="+mn-lt"/>
              <a:ea typeface="+mn-ea"/>
              <a:cs typeface="+mn-cs"/>
            </a:rPr>
            <a:t>7, Remaining PC4s should be labelled Non Domestic Aggregated.</a:t>
          </a:r>
        </a:p>
        <a:p>
          <a:pPr lvl="1"/>
          <a:r>
            <a:rPr lang="en-GB" sz="900">
              <a:solidFill>
                <a:sysClr val="windowText" lastClr="000000"/>
              </a:solidFill>
              <a:effectLst/>
              <a:latin typeface="+mn-lt"/>
              <a:ea typeface="+mn-ea"/>
              <a:cs typeface="+mn-cs"/>
            </a:rPr>
            <a:t>8, PC5 – 8s should be labelled</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Non Domestic Aggregated.</a:t>
          </a:r>
        </a:p>
        <a:p>
          <a:r>
            <a:rPr lang="en-GB" sz="900">
              <a:solidFill>
                <a:sysClr val="windowText" lastClr="000000"/>
              </a:solidFill>
              <a:effectLst/>
              <a:latin typeface="+mn-lt"/>
              <a:ea typeface="+mn-ea"/>
              <a:cs typeface="+mn-cs"/>
            </a:rPr>
            <a:t> </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Common decode:</a:t>
          </a:r>
        </a:p>
        <a:p>
          <a:pPr lvl="1"/>
          <a:r>
            <a:rPr lang="en-GB" sz="900">
              <a:solidFill>
                <a:sysClr val="windowText" lastClr="000000"/>
              </a:solidFill>
              <a:effectLst/>
              <a:latin typeface="+mn-lt"/>
              <a:ea typeface="+mn-ea"/>
              <a:cs typeface="+mn-cs"/>
            </a:rPr>
            <a:t>A: Aggregated - replaces the Day &amp; Night rates (1 &amp; 2)</a:t>
          </a:r>
        </a:p>
        <a:p>
          <a:pPr lvl="1"/>
          <a:r>
            <a:rPr lang="en-GB" sz="900">
              <a:solidFill>
                <a:sysClr val="windowText" lastClr="000000"/>
              </a:solidFill>
              <a:effectLst/>
              <a:latin typeface="+mn-lt"/>
              <a:ea typeface="+mn-ea"/>
              <a:cs typeface="+mn-cs"/>
            </a:rPr>
            <a:t>A/R: Aggregated if on PC1</a:t>
          </a:r>
          <a:r>
            <a:rPr lang="en-GB" sz="900" baseline="0">
              <a:solidFill>
                <a:sysClr val="windowText" lastClr="000000"/>
              </a:solidFill>
              <a:effectLst/>
              <a:latin typeface="+mn-lt"/>
              <a:ea typeface="+mn-ea"/>
              <a:cs typeface="+mn-cs"/>
            </a:rPr>
            <a:t> / PC3 / PC5 / PC6 / PC7 / PC8 </a:t>
          </a:r>
          <a:r>
            <a:rPr lang="en-GB" sz="900">
              <a:solidFill>
                <a:sysClr val="windowText" lastClr="000000"/>
              </a:solidFill>
              <a:effectLst/>
              <a:latin typeface="+mn-lt"/>
              <a:ea typeface="+mn-ea"/>
              <a:cs typeface="+mn-cs"/>
            </a:rPr>
            <a:t> or Aggregated (related MPAN) if on PC2 / PC4</a:t>
          </a:r>
        </a:p>
        <a:p>
          <a:pPr lvl="1"/>
          <a:r>
            <a:rPr lang="en-GB" sz="900">
              <a:solidFill>
                <a:sysClr val="windowText" lastClr="000000"/>
              </a:solidFill>
              <a:effectLst/>
              <a:latin typeface="+mn-lt"/>
              <a:ea typeface="+mn-ea"/>
              <a:cs typeface="+mn-cs"/>
            </a:rPr>
            <a:t>G: Generation</a:t>
          </a:r>
        </a:p>
        <a:p>
          <a:pPr lvl="1"/>
          <a:r>
            <a:rPr lang="en-GB" sz="900">
              <a:solidFill>
                <a:sysClr val="windowText" lastClr="000000"/>
              </a:solidFill>
              <a:effectLst/>
              <a:latin typeface="+mn-lt"/>
              <a:ea typeface="+mn-ea"/>
              <a:cs typeface="+mn-cs"/>
            </a:rPr>
            <a:t>U: Unmetered</a:t>
          </a:r>
          <a:r>
            <a:rPr lang="en-GB" sz="900" baseline="0">
              <a:solidFill>
                <a:sysClr val="windowText" lastClr="000000"/>
              </a:solidFill>
              <a:effectLst/>
              <a:latin typeface="+mn-lt"/>
              <a:ea typeface="+mn-ea"/>
              <a:cs typeface="+mn-cs"/>
            </a:rPr>
            <a:t> Supplies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25401</xdr:colOff>
      <xdr:row>24</xdr:row>
      <xdr:rowOff>117476</xdr:rowOff>
    </xdr:from>
    <xdr:to>
      <xdr:col>9</xdr:col>
      <xdr:colOff>92076</xdr:colOff>
      <xdr:row>31</xdr:row>
      <xdr:rowOff>73026</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84151" y="8769351"/>
          <a:ext cx="8242300" cy="1066800"/>
        </a:xfrm>
        <a:prstGeom prst="rect">
          <a:avLst/>
        </a:prstGeom>
        <a:solidFill>
          <a:srgbClr val="CCFFCC"/>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r>
            <a:rPr lang="en-GB" sz="1100">
              <a:solidFill>
                <a:sysClr val="windowText" lastClr="000000"/>
              </a:solidFill>
            </a:rPr>
            <a:t>Note:</a:t>
          </a:r>
        </a:p>
        <a:p>
          <a:r>
            <a:rPr lang="en-GB" sz="1100" i="1">
              <a:solidFill>
                <a:schemeClr val="dk1"/>
              </a:solidFill>
              <a:effectLst/>
              <a:latin typeface="+mn-lt"/>
              <a:ea typeface="+mn-ea"/>
              <a:cs typeface="+mn-cs"/>
            </a:rPr>
            <a:t>For the purpose of forecasting the exceeded capacity charge, the input in this calculator uses the average daily exceeded capacity as this reduces the calculators complexity, however as per the Use of System Charging Statement, the exceeded portion of the capacity will be charged at the exceeded capacity charge p/kVA/day rate, based on the difference between the MIC/MEC and the actual capacity used.  This will be charged for the full duration of the month in which the breach occurs.”</a:t>
          </a:r>
          <a:endParaRPr lang="en-GB" sz="1100">
            <a:solidFill>
              <a:schemeClr val="dk1"/>
            </a:solidFill>
            <a:effectLst/>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H28"/>
  <sheetViews>
    <sheetView showGridLines="0" tabSelected="1" zoomScaleNormal="100" zoomScaleSheetLayoutView="100" workbookViewId="0"/>
  </sheetViews>
  <sheetFormatPr defaultRowHeight="12.75" x14ac:dyDescent="0.2"/>
  <cols>
    <col min="1" max="1" width="70.28515625" customWidth="1"/>
    <col min="2" max="2" width="42.140625" customWidth="1"/>
    <col min="3" max="3" width="28" customWidth="1"/>
    <col min="4" max="4" width="18.140625" customWidth="1"/>
    <col min="5" max="5" width="21.5703125" customWidth="1"/>
  </cols>
  <sheetData>
    <row r="1" spans="1:8" x14ac:dyDescent="0.2">
      <c r="A1" s="24"/>
      <c r="B1" s="24"/>
      <c r="C1" s="24"/>
      <c r="D1" s="24"/>
      <c r="E1" s="24"/>
    </row>
    <row r="2" spans="1:8" ht="16.5" x14ac:dyDescent="0.2">
      <c r="A2" s="133" t="s">
        <v>0</v>
      </c>
      <c r="B2" s="68"/>
      <c r="C2" s="68"/>
      <c r="D2" s="68"/>
      <c r="E2" s="68"/>
    </row>
    <row r="3" spans="1:8" ht="15" x14ac:dyDescent="0.2">
      <c r="A3" s="68"/>
      <c r="B3" s="131" t="s">
        <v>1</v>
      </c>
      <c r="C3" s="130" t="s">
        <v>2</v>
      </c>
      <c r="D3" s="130" t="s">
        <v>3</v>
      </c>
      <c r="E3" s="130" t="s">
        <v>4</v>
      </c>
    </row>
    <row r="4" spans="1:8" ht="15" x14ac:dyDescent="0.2">
      <c r="A4" s="69" t="s">
        <v>0</v>
      </c>
      <c r="B4" s="28" t="s">
        <v>5</v>
      </c>
      <c r="C4" s="28" t="s">
        <v>6</v>
      </c>
      <c r="D4" s="28" t="s">
        <v>7</v>
      </c>
      <c r="E4" s="28" t="s">
        <v>8</v>
      </c>
    </row>
    <row r="5" spans="1:8" x14ac:dyDescent="0.2">
      <c r="A5" s="68"/>
      <c r="B5" s="68"/>
      <c r="C5" s="68"/>
      <c r="D5" s="68"/>
      <c r="E5" s="68"/>
    </row>
    <row r="6" spans="1:8" ht="16.5" x14ac:dyDescent="0.2">
      <c r="A6" s="71" t="s">
        <v>9</v>
      </c>
      <c r="B6" s="68"/>
      <c r="C6" s="68"/>
      <c r="D6" s="68"/>
      <c r="E6" s="68"/>
    </row>
    <row r="7" spans="1:8" ht="15" x14ac:dyDescent="0.2">
      <c r="A7" s="72" t="s">
        <v>10</v>
      </c>
      <c r="B7" s="200" t="s">
        <v>11</v>
      </c>
      <c r="C7" s="200"/>
      <c r="D7" s="200"/>
      <c r="E7" s="200"/>
    </row>
    <row r="8" spans="1:8" ht="30" customHeight="1" x14ac:dyDescent="0.2">
      <c r="A8" s="76" t="s">
        <v>12</v>
      </c>
      <c r="B8" s="199" t="s">
        <v>13</v>
      </c>
      <c r="C8" s="199"/>
      <c r="D8" s="199"/>
      <c r="E8" s="199"/>
    </row>
    <row r="9" spans="1:8" ht="30" customHeight="1" x14ac:dyDescent="0.2">
      <c r="A9" s="76" t="s">
        <v>14</v>
      </c>
      <c r="B9" s="199" t="str">
        <f>"Annex 2 contains the charges to Designated EHV Properties and charges applied to LDNOs with Designated EHV Properties/end-users embedded in networks within the " &amp;B4 &amp;" Licence area."</f>
        <v>Annex 2 contains the charges to Designated EHV Properties and charges applied to LDNOs with Designated EHV Properties/end-users embedded in networks within the Southern Electric Power Distribution plc Licence area.</v>
      </c>
      <c r="C9" s="199"/>
      <c r="D9" s="199"/>
      <c r="E9" s="199"/>
    </row>
    <row r="10" spans="1:8" ht="30" customHeight="1" x14ac:dyDescent="0.2">
      <c r="A10" s="76" t="s">
        <v>15</v>
      </c>
      <c r="B10" s="199" t="s">
        <v>16</v>
      </c>
      <c r="C10" s="199"/>
      <c r="D10" s="199"/>
      <c r="E10" s="199"/>
    </row>
    <row r="11" spans="1:8" ht="61.5" customHeight="1" x14ac:dyDescent="0.2">
      <c r="A11" s="76" t="s">
        <v>17</v>
      </c>
      <c r="B11" s="199" t="str">
        <f>"Annex 4 contains charges that are levied on the owner of an embedded network within the "&amp;B4&amp;" Licence area. "&amp;"Electricity suppliers and consumers who have properties connected to an embedded network should contact the embedded network owner to determine their distribution charges."&amp;" The charges listed in this table are not payable by domestic consumers, business consumers or electricity suppliers."</f>
        <v>Annex 4 contains charges that are levied on the owner of an embedded network within the Southern Electric Power Distribution plc Licence area. Electricity suppliers and consumers who have properties connected to an embedded network should contact the embedded network owner to determine their distribution charges. The charges listed in this table are not payable by domestic consumers, business consumers or electricity suppliers.</v>
      </c>
      <c r="C11" s="199"/>
      <c r="D11" s="199"/>
      <c r="E11" s="199"/>
      <c r="F11" s="202"/>
      <c r="G11" s="202"/>
      <c r="H11" s="202"/>
    </row>
    <row r="12" spans="1:8" ht="86.25" customHeight="1" x14ac:dyDescent="0.2">
      <c r="A12" s="76" t="s">
        <v>18</v>
      </c>
      <c r="B12" s="199" t="s">
        <v>19</v>
      </c>
      <c r="C12" s="199"/>
      <c r="D12" s="199"/>
      <c r="E12" s="199"/>
    </row>
    <row r="13" spans="1:8" ht="45.75" customHeight="1" x14ac:dyDescent="0.2">
      <c r="A13" s="76" t="s">
        <v>20</v>
      </c>
      <c r="B13" s="199" t="str">
        <f>"Annex 6 contains the charges for new or amended Designated EHV Properties and charges applied to LDNOs with new or amended Designated EHV Properties/end-users embedded in networks within the " &amp;B4 &amp;" Licence area."</f>
        <v>Annex 6 contains the charges for new or amended Designated EHV Properties and charges applied to LDNOs with new or amended Designated EHV Properties/end-users embedded in networks within the Southern Electric Power Distribution plc Licence area.</v>
      </c>
      <c r="C13" s="199"/>
      <c r="D13" s="199"/>
      <c r="E13" s="199"/>
    </row>
    <row r="14" spans="1:8" ht="33.75" customHeight="1" x14ac:dyDescent="0.2">
      <c r="A14" s="172" t="s">
        <v>21</v>
      </c>
      <c r="B14" s="199" t="s">
        <v>22</v>
      </c>
      <c r="C14" s="199"/>
      <c r="D14" s="199"/>
      <c r="E14" s="199"/>
    </row>
    <row r="15" spans="1:8" ht="29.25" customHeight="1" x14ac:dyDescent="0.2">
      <c r="A15" s="76" t="s">
        <v>23</v>
      </c>
      <c r="B15" s="199" t="s">
        <v>24</v>
      </c>
      <c r="C15" s="199"/>
      <c r="D15" s="199"/>
      <c r="E15" s="199"/>
    </row>
    <row r="16" spans="1:8" ht="29.25" customHeight="1" x14ac:dyDescent="0.2">
      <c r="A16" s="172" t="s">
        <v>25</v>
      </c>
      <c r="B16" s="199" t="s">
        <v>26</v>
      </c>
      <c r="C16" s="199"/>
      <c r="D16" s="199"/>
      <c r="E16" s="199"/>
    </row>
    <row r="17" spans="1:5" ht="29.25" customHeight="1" x14ac:dyDescent="0.2">
      <c r="A17" s="76" t="s">
        <v>27</v>
      </c>
      <c r="B17" s="199" t="s">
        <v>28</v>
      </c>
      <c r="C17" s="199"/>
      <c r="D17" s="199"/>
      <c r="E17" s="199"/>
    </row>
    <row r="18" spans="1:5" ht="29.25" customHeight="1" x14ac:dyDescent="0.2">
      <c r="A18" s="76" t="s">
        <v>29</v>
      </c>
      <c r="B18" s="199" t="s">
        <v>30</v>
      </c>
      <c r="C18" s="199"/>
      <c r="D18" s="199"/>
      <c r="E18" s="199"/>
    </row>
    <row r="19" spans="1:5" ht="30" customHeight="1" x14ac:dyDescent="0.2">
      <c r="A19" s="76" t="s">
        <v>31</v>
      </c>
      <c r="B19" s="199" t="s">
        <v>32</v>
      </c>
      <c r="C19" s="199"/>
      <c r="D19" s="199"/>
      <c r="E19" s="199"/>
    </row>
    <row r="20" spans="1:5" x14ac:dyDescent="0.2">
      <c r="A20" s="68"/>
      <c r="B20" s="68"/>
      <c r="C20" s="68"/>
      <c r="D20" s="68"/>
      <c r="E20" s="68"/>
    </row>
    <row r="21" spans="1:5" ht="15" x14ac:dyDescent="0.2">
      <c r="A21" s="73" t="s">
        <v>33</v>
      </c>
      <c r="B21" s="68"/>
      <c r="C21" s="68"/>
      <c r="D21" s="68"/>
      <c r="E21" s="68"/>
    </row>
    <row r="22" spans="1:5" ht="15" x14ac:dyDescent="0.2">
      <c r="A22" s="72"/>
      <c r="B22" s="205"/>
      <c r="C22" s="205"/>
      <c r="D22" s="205"/>
      <c r="E22" s="205"/>
    </row>
    <row r="23" spans="1:5" ht="32.25" customHeight="1" x14ac:dyDescent="0.2">
      <c r="A23" s="203" t="s">
        <v>34</v>
      </c>
      <c r="B23" s="204"/>
      <c r="C23" s="204"/>
      <c r="D23" s="204"/>
      <c r="E23" s="204"/>
    </row>
    <row r="24" spans="1:5" x14ac:dyDescent="0.2">
      <c r="A24" s="68"/>
      <c r="B24" s="68"/>
      <c r="C24" s="68"/>
      <c r="D24" s="68"/>
      <c r="E24" s="68"/>
    </row>
    <row r="25" spans="1:5" ht="15" x14ac:dyDescent="0.2">
      <c r="A25" s="74" t="s">
        <v>35</v>
      </c>
      <c r="B25" s="68"/>
      <c r="C25" s="68"/>
      <c r="D25" s="68"/>
      <c r="E25" s="68"/>
    </row>
    <row r="26" spans="1:5" ht="15" x14ac:dyDescent="0.2">
      <c r="A26" s="70"/>
      <c r="B26" s="205"/>
      <c r="C26" s="205"/>
      <c r="D26" s="205"/>
      <c r="E26" s="205"/>
    </row>
    <row r="27" spans="1:5" ht="28.5" customHeight="1" x14ac:dyDescent="0.2">
      <c r="A27" s="203" t="s">
        <v>36</v>
      </c>
      <c r="B27" s="204"/>
      <c r="C27" s="204"/>
      <c r="D27" s="204"/>
      <c r="E27" s="204"/>
    </row>
    <row r="28" spans="1:5" ht="28.5" customHeight="1" x14ac:dyDescent="0.2">
      <c r="A28" s="201" t="s">
        <v>37</v>
      </c>
      <c r="B28" s="201"/>
      <c r="C28" s="201"/>
      <c r="D28" s="201"/>
      <c r="E28" s="201"/>
    </row>
  </sheetData>
  <customSheetViews>
    <customSheetView guid="{5032A364-B81A-48DA-88DA-AB3B86B47EE9}">
      <selection activeCell="A12" sqref="A12"/>
      <pageMargins left="0" right="0" top="0" bottom="0" header="0" footer="0"/>
    </customSheetView>
  </customSheetViews>
  <mergeCells count="19">
    <mergeCell ref="A28:E28"/>
    <mergeCell ref="F11:H11"/>
    <mergeCell ref="A23:E23"/>
    <mergeCell ref="A27:E27"/>
    <mergeCell ref="B12:E12"/>
    <mergeCell ref="B15:E15"/>
    <mergeCell ref="B13:E13"/>
    <mergeCell ref="B19:E19"/>
    <mergeCell ref="B22:E22"/>
    <mergeCell ref="B26:E26"/>
    <mergeCell ref="B14:E14"/>
    <mergeCell ref="B17:E17"/>
    <mergeCell ref="B16:E16"/>
    <mergeCell ref="B18:E18"/>
    <mergeCell ref="B8:E8"/>
    <mergeCell ref="B9:E9"/>
    <mergeCell ref="B10:E10"/>
    <mergeCell ref="B11:E11"/>
    <mergeCell ref="B7:E7"/>
  </mergeCells>
  <hyperlinks>
    <hyperlink ref="A8" location="'Annex 1 LV, HV and UMS charges'!A1" display="Annex 1 LV, HV and Unmetered Supplies charges" xr:uid="{00000000-0004-0000-0000-000000000000}"/>
    <hyperlink ref="A9" location="'Annex 2 Designated EHV charges'!A1" display="Annex 2 Designated EHV charges" xr:uid="{00000000-0004-0000-0000-000001000000}"/>
    <hyperlink ref="A10" location="'Annex 3 Preserved charges'!A1" display="Annex 3 Preserved charges" xr:uid="{00000000-0004-0000-0000-000002000000}"/>
    <hyperlink ref="A11" location="'Annex 4 LDNO charges'!A1" display="Annex 4 LDNO charges" xr:uid="{00000000-0004-0000-0000-000003000000}"/>
    <hyperlink ref="A12" location="'Annex 5 LLFs'!A1" display="Annex 5 LLFs" xr:uid="{00000000-0004-0000-0000-000004000000}"/>
    <hyperlink ref="A15" location="'Nodal prices'!A1" display="Nodal prices" xr:uid="{00000000-0004-0000-0000-000005000000}"/>
    <hyperlink ref="A13" location="'Annex 6 New or Amended EHV'!A1" display="Annex 6  Charges for New or Amended Designated EHV Properties" xr:uid="{00000000-0004-0000-0000-000006000000}"/>
    <hyperlink ref="A19" location="'Charge Calculator'!B10" display="Charge calculator" xr:uid="{00000000-0004-0000-0000-000007000000}"/>
    <hyperlink ref="A14" location="'Annex 7 Pass-Through Costs'!A1" display="Annex 7  Fixed adders for Supplier of Last Resort and Eligible Bad Debt pass-through costs" xr:uid="{00000000-0004-0000-0000-000008000000}"/>
    <hyperlink ref="A17" location="'Residual Charging Bands'!A1" display="Residual Charging Bandings" xr:uid="{00000000-0004-0000-0000-000009000000}"/>
    <hyperlink ref="A16" location="'SSC unit rate lookup'!A1" display="SSC unit rate lookup" xr:uid="{1137C865-7AA7-4BB5-88BB-3FDAFDFC8644}"/>
    <hyperlink ref="A18" location="'TNUoS Mapping'!A1" display="TNUoS Mapping" xr:uid="{7B39D133-5C8D-462E-8E9D-07F5E99313CF}"/>
  </hyperlinks>
  <pageMargins left="0.70866141732283472" right="0.70866141732283472" top="0.74803149606299213" bottom="0.74803149606299213" header="0.31496062992125984" footer="0.31496062992125984"/>
  <pageSetup paperSize="9" scale="6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164"/>
  <sheetViews>
    <sheetView zoomScale="80" zoomScaleNormal="80" zoomScaleSheetLayoutView="100" workbookViewId="0"/>
  </sheetViews>
  <sheetFormatPr defaultColWidth="9.140625" defaultRowHeight="27.75" customHeight="1" x14ac:dyDescent="0.2"/>
  <cols>
    <col min="1" max="1" width="63.42578125" style="2" customWidth="1"/>
    <col min="2" max="2" width="17.5703125" style="3" customWidth="1"/>
    <col min="3" max="3" width="6.85546875" style="2" customWidth="1"/>
    <col min="4" max="5" width="17.5703125" style="3" customWidth="1"/>
    <col min="6" max="16384" width="9.140625" style="2"/>
  </cols>
  <sheetData>
    <row r="1" spans="1:5" ht="27.75" customHeight="1" x14ac:dyDescent="0.2">
      <c r="A1" s="52" t="s">
        <v>38</v>
      </c>
      <c r="B1" s="267"/>
      <c r="C1" s="267"/>
      <c r="D1" s="171"/>
      <c r="E1" s="171"/>
    </row>
    <row r="2" spans="1:5" ht="35.1" customHeight="1" x14ac:dyDescent="0.2">
      <c r="A2" s="235" t="str">
        <f>Overview!B4&amp; " - Effective from "&amp;Overview!D4&amp;" - "&amp;Overview!E4&amp;" Supplier of Last Resort and Eligible Bad Debt Pass-Through Costs"</f>
        <v>Southern Electric Power Distribution plc - Effective from 1 April 2025 - Final Supplier of Last Resort and Eligible Bad Debt Pass-Through Costs</v>
      </c>
      <c r="B2" s="236"/>
      <c r="C2" s="236"/>
      <c r="D2" s="236"/>
      <c r="E2" s="266"/>
    </row>
    <row r="3" spans="1:5" s="78" customFormat="1" ht="21" customHeight="1" x14ac:dyDescent="0.2">
      <c r="A3" s="85"/>
      <c r="B3" s="85"/>
      <c r="C3" s="85"/>
      <c r="D3" s="85"/>
      <c r="E3" s="85"/>
    </row>
    <row r="4" spans="1:5" ht="78.75" customHeight="1" x14ac:dyDescent="0.2">
      <c r="A4" s="27" t="s">
        <v>61</v>
      </c>
      <c r="B4" s="13" t="s">
        <v>840</v>
      </c>
      <c r="C4" s="13" t="s">
        <v>63</v>
      </c>
      <c r="D4" s="13" t="s">
        <v>841</v>
      </c>
      <c r="E4" s="13" t="s">
        <v>1859</v>
      </c>
    </row>
    <row r="5" spans="1:5" ht="45" x14ac:dyDescent="0.2">
      <c r="A5" s="15" t="s">
        <v>842</v>
      </c>
      <c r="B5" s="44" t="s">
        <v>73</v>
      </c>
      <c r="C5" s="179" t="s">
        <v>74</v>
      </c>
      <c r="D5" s="180">
        <v>0</v>
      </c>
      <c r="E5" s="180">
        <v>-6.1926832795078371E-3</v>
      </c>
    </row>
    <row r="6" spans="1:5" ht="90" x14ac:dyDescent="0.2">
      <c r="A6" s="15" t="s">
        <v>80</v>
      </c>
      <c r="B6" s="44" t="s">
        <v>81</v>
      </c>
      <c r="C6" s="162" t="s">
        <v>82</v>
      </c>
      <c r="D6" s="181"/>
      <c r="E6" s="180">
        <v>-6.1926832795078371E-3</v>
      </c>
    </row>
    <row r="7" spans="1:5" ht="90" x14ac:dyDescent="0.2">
      <c r="A7" s="15" t="s">
        <v>84</v>
      </c>
      <c r="B7" s="44" t="s">
        <v>85</v>
      </c>
      <c r="C7" s="162" t="s">
        <v>82</v>
      </c>
      <c r="D7" s="181"/>
      <c r="E7" s="180">
        <v>-6.1926832795078371E-3</v>
      </c>
    </row>
    <row r="8" spans="1:5" ht="90" x14ac:dyDescent="0.2">
      <c r="A8" s="15" t="s">
        <v>87</v>
      </c>
      <c r="B8" s="44" t="s">
        <v>88</v>
      </c>
      <c r="C8" s="162" t="s">
        <v>82</v>
      </c>
      <c r="D8" s="181"/>
      <c r="E8" s="180">
        <v>-6.1926832795078371E-3</v>
      </c>
    </row>
    <row r="9" spans="1:5" ht="90" x14ac:dyDescent="0.2">
      <c r="A9" s="15" t="s">
        <v>90</v>
      </c>
      <c r="B9" s="44" t="s">
        <v>91</v>
      </c>
      <c r="C9" s="162" t="s">
        <v>82</v>
      </c>
      <c r="D9" s="181"/>
      <c r="E9" s="180">
        <v>-6.1926832795078371E-3</v>
      </c>
    </row>
    <row r="10" spans="1:5" ht="90" x14ac:dyDescent="0.2">
      <c r="A10" s="15" t="s">
        <v>93</v>
      </c>
      <c r="B10" s="44" t="s">
        <v>94</v>
      </c>
      <c r="C10" s="162" t="s">
        <v>82</v>
      </c>
      <c r="D10" s="181"/>
      <c r="E10" s="180">
        <v>-6.1926832795078371E-3</v>
      </c>
    </row>
    <row r="11" spans="1:5" ht="27" customHeight="1" x14ac:dyDescent="0.2">
      <c r="A11" s="163" t="s">
        <v>100</v>
      </c>
      <c r="B11" s="44" t="s">
        <v>101</v>
      </c>
      <c r="C11" s="162">
        <v>0</v>
      </c>
      <c r="D11" s="181"/>
      <c r="E11" s="180">
        <v>-6.1926832795078371E-3</v>
      </c>
    </row>
    <row r="12" spans="1:5" ht="27" customHeight="1" x14ac:dyDescent="0.2">
      <c r="A12" s="163" t="s">
        <v>102</v>
      </c>
      <c r="B12" s="44" t="s">
        <v>103</v>
      </c>
      <c r="C12" s="162">
        <v>0</v>
      </c>
      <c r="D12" s="181"/>
      <c r="E12" s="180">
        <v>-6.1926832795078371E-3</v>
      </c>
    </row>
    <row r="13" spans="1:5" ht="27" customHeight="1" x14ac:dyDescent="0.2">
      <c r="A13" s="163" t="s">
        <v>104</v>
      </c>
      <c r="B13" s="44" t="s">
        <v>105</v>
      </c>
      <c r="C13" s="162">
        <v>0</v>
      </c>
      <c r="D13" s="181"/>
      <c r="E13" s="180">
        <v>-6.1926832795078371E-3</v>
      </c>
    </row>
    <row r="14" spans="1:5" ht="27.75" customHeight="1" x14ac:dyDescent="0.2">
      <c r="A14" s="163" t="s">
        <v>106</v>
      </c>
      <c r="B14" s="44" t="s">
        <v>107</v>
      </c>
      <c r="C14" s="162">
        <v>0</v>
      </c>
      <c r="D14" s="181"/>
      <c r="E14" s="180">
        <v>-6.1926832795078371E-3</v>
      </c>
    </row>
    <row r="15" spans="1:5" ht="27.75" customHeight="1" x14ac:dyDescent="0.2">
      <c r="A15" s="167" t="s">
        <v>108</v>
      </c>
      <c r="B15" s="44" t="s">
        <v>109</v>
      </c>
      <c r="C15" s="162">
        <v>0</v>
      </c>
      <c r="D15" s="181"/>
      <c r="E15" s="180">
        <v>-6.1926832795078371E-3</v>
      </c>
    </row>
    <row r="16" spans="1:5" ht="27.75" customHeight="1" x14ac:dyDescent="0.2">
      <c r="A16" s="167" t="s">
        <v>110</v>
      </c>
      <c r="B16" s="44" t="s">
        <v>111</v>
      </c>
      <c r="C16" s="162">
        <v>0</v>
      </c>
      <c r="D16" s="181"/>
      <c r="E16" s="180">
        <v>-6.1926832795078371E-3</v>
      </c>
    </row>
    <row r="17" spans="1:5" ht="27.75" customHeight="1" x14ac:dyDescent="0.2">
      <c r="A17" s="167" t="s">
        <v>112</v>
      </c>
      <c r="B17" s="44" t="s">
        <v>113</v>
      </c>
      <c r="C17" s="162">
        <v>0</v>
      </c>
      <c r="D17" s="181"/>
      <c r="E17" s="180">
        <v>-6.1926832795078371E-3</v>
      </c>
    </row>
    <row r="18" spans="1:5" ht="27.75" customHeight="1" x14ac:dyDescent="0.2">
      <c r="A18" s="167" t="s">
        <v>114</v>
      </c>
      <c r="B18" s="44" t="s">
        <v>115</v>
      </c>
      <c r="C18" s="162">
        <v>0</v>
      </c>
      <c r="D18" s="181"/>
      <c r="E18" s="180">
        <v>-6.1926832795078371E-3</v>
      </c>
    </row>
    <row r="19" spans="1:5" ht="27.75" customHeight="1" x14ac:dyDescent="0.2">
      <c r="A19" s="167" t="s">
        <v>116</v>
      </c>
      <c r="B19" s="44" t="s">
        <v>117</v>
      </c>
      <c r="C19" s="162">
        <v>0</v>
      </c>
      <c r="D19" s="181"/>
      <c r="E19" s="180">
        <v>-6.1926832795078371E-3</v>
      </c>
    </row>
    <row r="20" spans="1:5" ht="27.75" customHeight="1" x14ac:dyDescent="0.2">
      <c r="A20" s="167" t="s">
        <v>118</v>
      </c>
      <c r="B20" s="44" t="s">
        <v>119</v>
      </c>
      <c r="C20" s="162">
        <v>0</v>
      </c>
      <c r="D20" s="181"/>
      <c r="E20" s="180">
        <v>-6.1926832795078371E-3</v>
      </c>
    </row>
    <row r="21" spans="1:5" ht="27.75" customHeight="1" x14ac:dyDescent="0.2">
      <c r="A21" s="167" t="s">
        <v>120</v>
      </c>
      <c r="B21" s="44" t="s">
        <v>121</v>
      </c>
      <c r="C21" s="162">
        <v>0</v>
      </c>
      <c r="D21" s="181"/>
      <c r="E21" s="180">
        <v>-6.1926832795078371E-3</v>
      </c>
    </row>
    <row r="22" spans="1:5" ht="27.75" customHeight="1" x14ac:dyDescent="0.2">
      <c r="A22" s="167" t="s">
        <v>122</v>
      </c>
      <c r="B22" s="44" t="s">
        <v>123</v>
      </c>
      <c r="C22" s="162">
        <v>0</v>
      </c>
      <c r="D22" s="181"/>
      <c r="E22" s="180">
        <v>-6.1926832795078371E-3</v>
      </c>
    </row>
    <row r="23" spans="1:5" ht="27.75" customHeight="1" x14ac:dyDescent="0.2">
      <c r="A23" s="163" t="s">
        <v>124</v>
      </c>
      <c r="B23" s="44" t="s">
        <v>125</v>
      </c>
      <c r="C23" s="162">
        <v>0</v>
      </c>
      <c r="D23" s="181"/>
      <c r="E23" s="180">
        <v>-6.1926832795078371E-3</v>
      </c>
    </row>
    <row r="24" spans="1:5" ht="27.75" customHeight="1" x14ac:dyDescent="0.2">
      <c r="A24" s="163" t="s">
        <v>126</v>
      </c>
      <c r="B24" s="44" t="s">
        <v>127</v>
      </c>
      <c r="C24" s="162">
        <v>0</v>
      </c>
      <c r="D24" s="181"/>
      <c r="E24" s="180">
        <v>-6.1926832795078371E-3</v>
      </c>
    </row>
    <row r="25" spans="1:5" ht="27.75" customHeight="1" x14ac:dyDescent="0.2">
      <c r="A25" s="163" t="s">
        <v>128</v>
      </c>
      <c r="B25" s="44" t="s">
        <v>129</v>
      </c>
      <c r="C25" s="162">
        <v>0</v>
      </c>
      <c r="D25" s="181"/>
      <c r="E25" s="180">
        <v>-6.1926832795078371E-3</v>
      </c>
    </row>
    <row r="26" spans="1:5" ht="27.75" customHeight="1" x14ac:dyDescent="0.2">
      <c r="A26" s="163" t="s">
        <v>843</v>
      </c>
      <c r="B26" s="44"/>
      <c r="C26" s="179" t="s">
        <v>74</v>
      </c>
      <c r="D26" s="180">
        <v>0</v>
      </c>
      <c r="E26" s="180">
        <v>-6.1926832795078371E-3</v>
      </c>
    </row>
    <row r="27" spans="1:5" ht="27.75" customHeight="1" x14ac:dyDescent="0.2">
      <c r="A27" s="163" t="s">
        <v>574</v>
      </c>
      <c r="B27" s="44"/>
      <c r="C27" s="162" t="s">
        <v>82</v>
      </c>
      <c r="D27" s="181"/>
      <c r="E27" s="180">
        <v>-6.1926832795078371E-3</v>
      </c>
    </row>
    <row r="28" spans="1:5" ht="27.75" customHeight="1" x14ac:dyDescent="0.2">
      <c r="A28" s="163" t="s">
        <v>575</v>
      </c>
      <c r="B28" s="44"/>
      <c r="C28" s="162" t="s">
        <v>82</v>
      </c>
      <c r="D28" s="181"/>
      <c r="E28" s="180">
        <v>-6.1926832795078371E-3</v>
      </c>
    </row>
    <row r="29" spans="1:5" ht="27.75" customHeight="1" x14ac:dyDescent="0.2">
      <c r="A29" s="163" t="s">
        <v>576</v>
      </c>
      <c r="B29" s="44"/>
      <c r="C29" s="162" t="s">
        <v>82</v>
      </c>
      <c r="D29" s="181"/>
      <c r="E29" s="180">
        <v>-6.1926832795078371E-3</v>
      </c>
    </row>
    <row r="30" spans="1:5" ht="27.75" customHeight="1" x14ac:dyDescent="0.2">
      <c r="A30" s="163" t="s">
        <v>577</v>
      </c>
      <c r="B30" s="44"/>
      <c r="C30" s="162" t="s">
        <v>82</v>
      </c>
      <c r="D30" s="181"/>
      <c r="E30" s="180">
        <v>-6.1926832795078371E-3</v>
      </c>
    </row>
    <row r="31" spans="1:5" ht="27.75" customHeight="1" x14ac:dyDescent="0.2">
      <c r="A31" s="163" t="s">
        <v>578</v>
      </c>
      <c r="B31" s="44"/>
      <c r="C31" s="162" t="s">
        <v>82</v>
      </c>
      <c r="D31" s="181"/>
      <c r="E31" s="180">
        <v>-6.1926832795078371E-3</v>
      </c>
    </row>
    <row r="32" spans="1:5" ht="27.75" customHeight="1" x14ac:dyDescent="0.2">
      <c r="A32" s="163" t="s">
        <v>580</v>
      </c>
      <c r="B32" s="44"/>
      <c r="C32" s="162">
        <v>0</v>
      </c>
      <c r="D32" s="181"/>
      <c r="E32" s="180">
        <v>-6.1926832795078371E-3</v>
      </c>
    </row>
    <row r="33" spans="1:5" ht="27.75" customHeight="1" x14ac:dyDescent="0.2">
      <c r="A33" s="163" t="s">
        <v>581</v>
      </c>
      <c r="B33" s="44"/>
      <c r="C33" s="162">
        <v>0</v>
      </c>
      <c r="D33" s="181"/>
      <c r="E33" s="180">
        <v>-6.1926832795078371E-3</v>
      </c>
    </row>
    <row r="34" spans="1:5" ht="27.75" customHeight="1" x14ac:dyDescent="0.2">
      <c r="A34" s="163" t="s">
        <v>582</v>
      </c>
      <c r="B34" s="44"/>
      <c r="C34" s="162">
        <v>0</v>
      </c>
      <c r="D34" s="181"/>
      <c r="E34" s="180">
        <v>-6.1926832795078371E-3</v>
      </c>
    </row>
    <row r="35" spans="1:5" ht="27.75" customHeight="1" x14ac:dyDescent="0.2">
      <c r="A35" s="163" t="s">
        <v>583</v>
      </c>
      <c r="B35" s="44"/>
      <c r="C35" s="162">
        <v>0</v>
      </c>
      <c r="D35" s="181"/>
      <c r="E35" s="180">
        <v>-6.1926832795078371E-3</v>
      </c>
    </row>
    <row r="36" spans="1:5" ht="27.75" customHeight="1" x14ac:dyDescent="0.2">
      <c r="A36" s="163" t="s">
        <v>584</v>
      </c>
      <c r="B36" s="44"/>
      <c r="C36" s="162">
        <v>0</v>
      </c>
      <c r="D36" s="181"/>
      <c r="E36" s="180">
        <v>-6.1926832795078371E-3</v>
      </c>
    </row>
    <row r="37" spans="1:5" ht="27.75" customHeight="1" x14ac:dyDescent="0.2">
      <c r="A37" s="167" t="s">
        <v>844</v>
      </c>
      <c r="B37" s="44"/>
      <c r="C37" s="179" t="s">
        <v>74</v>
      </c>
      <c r="D37" s="180">
        <v>0</v>
      </c>
      <c r="E37" s="180">
        <v>-6.1926832795078371E-3</v>
      </c>
    </row>
    <row r="38" spans="1:5" ht="27.75" customHeight="1" x14ac:dyDescent="0.2">
      <c r="A38" s="163" t="s">
        <v>590</v>
      </c>
      <c r="B38" s="44"/>
      <c r="C38" s="162" t="s">
        <v>82</v>
      </c>
      <c r="D38" s="181"/>
      <c r="E38" s="180">
        <v>-6.1926832795078371E-3</v>
      </c>
    </row>
    <row r="39" spans="1:5" ht="27.75" customHeight="1" x14ac:dyDescent="0.2">
      <c r="A39" s="163" t="s">
        <v>591</v>
      </c>
      <c r="B39" s="44"/>
      <c r="C39" s="162" t="s">
        <v>82</v>
      </c>
      <c r="D39" s="181"/>
      <c r="E39" s="180">
        <v>-6.1926832795078371E-3</v>
      </c>
    </row>
    <row r="40" spans="1:5" ht="27.75" customHeight="1" x14ac:dyDescent="0.2">
      <c r="A40" s="163" t="s">
        <v>592</v>
      </c>
      <c r="B40" s="44"/>
      <c r="C40" s="162" t="s">
        <v>82</v>
      </c>
      <c r="D40" s="181"/>
      <c r="E40" s="180">
        <v>-6.1926832795078371E-3</v>
      </c>
    </row>
    <row r="41" spans="1:5" ht="27.75" customHeight="1" x14ac:dyDescent="0.2">
      <c r="A41" s="163" t="s">
        <v>593</v>
      </c>
      <c r="B41" s="44"/>
      <c r="C41" s="162" t="s">
        <v>82</v>
      </c>
      <c r="D41" s="181"/>
      <c r="E41" s="180">
        <v>-6.1926832795078371E-3</v>
      </c>
    </row>
    <row r="42" spans="1:5" ht="27.75" customHeight="1" x14ac:dyDescent="0.2">
      <c r="A42" s="163" t="s">
        <v>594</v>
      </c>
      <c r="B42" s="44"/>
      <c r="C42" s="162" t="s">
        <v>82</v>
      </c>
      <c r="D42" s="181"/>
      <c r="E42" s="180">
        <v>-6.1926832795078371E-3</v>
      </c>
    </row>
    <row r="43" spans="1:5" ht="27.75" customHeight="1" x14ac:dyDescent="0.2">
      <c r="A43" s="163" t="s">
        <v>596</v>
      </c>
      <c r="B43" s="44"/>
      <c r="C43" s="162">
        <v>0</v>
      </c>
      <c r="D43" s="181"/>
      <c r="E43" s="180">
        <v>-6.1926832795078371E-3</v>
      </c>
    </row>
    <row r="44" spans="1:5" ht="27.75" customHeight="1" x14ac:dyDescent="0.2">
      <c r="A44" s="163" t="s">
        <v>597</v>
      </c>
      <c r="B44" s="44"/>
      <c r="C44" s="162">
        <v>0</v>
      </c>
      <c r="D44" s="181"/>
      <c r="E44" s="180">
        <v>-6.1926832795078371E-3</v>
      </c>
    </row>
    <row r="45" spans="1:5" ht="27.75" customHeight="1" x14ac:dyDescent="0.2">
      <c r="A45" s="163" t="s">
        <v>598</v>
      </c>
      <c r="B45" s="44"/>
      <c r="C45" s="162">
        <v>0</v>
      </c>
      <c r="D45" s="181"/>
      <c r="E45" s="180">
        <v>-6.1926832795078371E-3</v>
      </c>
    </row>
    <row r="46" spans="1:5" ht="27.75" customHeight="1" x14ac:dyDescent="0.2">
      <c r="A46" s="163" t="s">
        <v>599</v>
      </c>
      <c r="B46" s="44"/>
      <c r="C46" s="162">
        <v>0</v>
      </c>
      <c r="D46" s="181"/>
      <c r="E46" s="180">
        <v>-6.1926832795078371E-3</v>
      </c>
    </row>
    <row r="47" spans="1:5" ht="27.75" customHeight="1" x14ac:dyDescent="0.2">
      <c r="A47" s="163" t="s">
        <v>600</v>
      </c>
      <c r="B47" s="44"/>
      <c r="C47" s="162">
        <v>0</v>
      </c>
      <c r="D47" s="181"/>
      <c r="E47" s="180">
        <v>-6.1926832795078371E-3</v>
      </c>
    </row>
    <row r="48" spans="1:5" ht="27.75" customHeight="1" x14ac:dyDescent="0.2">
      <c r="A48" s="163" t="s">
        <v>601</v>
      </c>
      <c r="B48" s="44"/>
      <c r="C48" s="162">
        <v>0</v>
      </c>
      <c r="D48" s="181"/>
      <c r="E48" s="180">
        <v>-6.1926832795078371E-3</v>
      </c>
    </row>
    <row r="49" spans="1:5" ht="27.75" customHeight="1" x14ac:dyDescent="0.2">
      <c r="A49" s="163" t="s">
        <v>602</v>
      </c>
      <c r="B49" s="44"/>
      <c r="C49" s="162">
        <v>0</v>
      </c>
      <c r="D49" s="181"/>
      <c r="E49" s="180">
        <v>-6.1926832795078371E-3</v>
      </c>
    </row>
    <row r="50" spans="1:5" ht="27.75" customHeight="1" x14ac:dyDescent="0.2">
      <c r="A50" s="163" t="s">
        <v>603</v>
      </c>
      <c r="B50" s="44"/>
      <c r="C50" s="162">
        <v>0</v>
      </c>
      <c r="D50" s="181"/>
      <c r="E50" s="180">
        <v>-6.1926832795078371E-3</v>
      </c>
    </row>
    <row r="51" spans="1:5" ht="27.75" customHeight="1" x14ac:dyDescent="0.2">
      <c r="A51" s="163" t="s">
        <v>604</v>
      </c>
      <c r="B51" s="44"/>
      <c r="C51" s="162">
        <v>0</v>
      </c>
      <c r="D51" s="181"/>
      <c r="E51" s="180">
        <v>-6.1926832795078371E-3</v>
      </c>
    </row>
    <row r="52" spans="1:5" ht="27.75" customHeight="1" x14ac:dyDescent="0.2">
      <c r="A52" s="163" t="s">
        <v>605</v>
      </c>
      <c r="B52" s="44"/>
      <c r="C52" s="162">
        <v>0</v>
      </c>
      <c r="D52" s="181"/>
      <c r="E52" s="180">
        <v>-6.1926832795078371E-3</v>
      </c>
    </row>
    <row r="53" spans="1:5" ht="27.75" customHeight="1" x14ac:dyDescent="0.2">
      <c r="A53" s="163" t="s">
        <v>606</v>
      </c>
      <c r="B53" s="44"/>
      <c r="C53" s="162">
        <v>0</v>
      </c>
      <c r="D53" s="181"/>
      <c r="E53" s="180">
        <v>-6.1926832795078371E-3</v>
      </c>
    </row>
    <row r="54" spans="1:5" ht="27.75" customHeight="1" x14ac:dyDescent="0.2">
      <c r="A54" s="163" t="s">
        <v>607</v>
      </c>
      <c r="B54" s="44"/>
      <c r="C54" s="162">
        <v>0</v>
      </c>
      <c r="D54" s="181"/>
      <c r="E54" s="180">
        <v>-6.1926832795078371E-3</v>
      </c>
    </row>
    <row r="55" spans="1:5" ht="27.75" customHeight="1" x14ac:dyDescent="0.2">
      <c r="A55" s="163" t="s">
        <v>608</v>
      </c>
      <c r="B55" s="44"/>
      <c r="C55" s="162">
        <v>0</v>
      </c>
      <c r="D55" s="181"/>
      <c r="E55" s="180">
        <v>-6.1926832795078371E-3</v>
      </c>
    </row>
    <row r="56" spans="1:5" ht="27.75" customHeight="1" x14ac:dyDescent="0.2">
      <c r="A56" s="163" t="s">
        <v>609</v>
      </c>
      <c r="B56" s="44"/>
      <c r="C56" s="162">
        <v>0</v>
      </c>
      <c r="D56" s="181"/>
      <c r="E56" s="180">
        <v>-6.1926832795078371E-3</v>
      </c>
    </row>
    <row r="57" spans="1:5" ht="27.75" customHeight="1" x14ac:dyDescent="0.2">
      <c r="A57" s="163" t="s">
        <v>610</v>
      </c>
      <c r="B57" s="44"/>
      <c r="C57" s="162">
        <v>0</v>
      </c>
      <c r="D57" s="181"/>
      <c r="E57" s="180">
        <v>-6.1926832795078371E-3</v>
      </c>
    </row>
    <row r="58" spans="1:5" ht="27.75" customHeight="1" x14ac:dyDescent="0.2">
      <c r="A58" s="163" t="s">
        <v>845</v>
      </c>
      <c r="B58" s="44"/>
      <c r="C58" s="179" t="s">
        <v>74</v>
      </c>
      <c r="D58" s="180">
        <v>0</v>
      </c>
      <c r="E58" s="180">
        <v>-6.1926832795078371E-3</v>
      </c>
    </row>
    <row r="59" spans="1:5" ht="27.75" customHeight="1" x14ac:dyDescent="0.2">
      <c r="A59" s="163" t="s">
        <v>619</v>
      </c>
      <c r="B59" s="44"/>
      <c r="C59" s="162" t="s">
        <v>82</v>
      </c>
      <c r="D59" s="181"/>
      <c r="E59" s="180">
        <v>-6.1926832795078371E-3</v>
      </c>
    </row>
    <row r="60" spans="1:5" ht="27.75" customHeight="1" x14ac:dyDescent="0.2">
      <c r="A60" s="163" t="s">
        <v>620</v>
      </c>
      <c r="B60" s="44"/>
      <c r="C60" s="162" t="s">
        <v>82</v>
      </c>
      <c r="D60" s="181"/>
      <c r="E60" s="180">
        <v>-6.1926832795078371E-3</v>
      </c>
    </row>
    <row r="61" spans="1:5" ht="27.75" customHeight="1" x14ac:dyDescent="0.2">
      <c r="A61" s="163" t="s">
        <v>621</v>
      </c>
      <c r="B61" s="44"/>
      <c r="C61" s="162" t="s">
        <v>82</v>
      </c>
      <c r="D61" s="181"/>
      <c r="E61" s="180">
        <v>-6.1926832795078371E-3</v>
      </c>
    </row>
    <row r="62" spans="1:5" ht="27.75" customHeight="1" x14ac:dyDescent="0.2">
      <c r="A62" s="163" t="s">
        <v>622</v>
      </c>
      <c r="B62" s="44"/>
      <c r="C62" s="162" t="s">
        <v>82</v>
      </c>
      <c r="D62" s="181"/>
      <c r="E62" s="180">
        <v>-6.1926832795078371E-3</v>
      </c>
    </row>
    <row r="63" spans="1:5" ht="27.75" customHeight="1" x14ac:dyDescent="0.2">
      <c r="A63" s="163" t="s">
        <v>623</v>
      </c>
      <c r="B63" s="44"/>
      <c r="C63" s="162" t="s">
        <v>82</v>
      </c>
      <c r="D63" s="181"/>
      <c r="E63" s="180">
        <v>-6.1926832795078371E-3</v>
      </c>
    </row>
    <row r="64" spans="1:5" ht="27.75" customHeight="1" x14ac:dyDescent="0.2">
      <c r="A64" s="163" t="s">
        <v>625</v>
      </c>
      <c r="B64" s="44"/>
      <c r="C64" s="162">
        <v>0</v>
      </c>
      <c r="D64" s="181"/>
      <c r="E64" s="180">
        <v>-6.1926832795078371E-3</v>
      </c>
    </row>
    <row r="65" spans="1:5" ht="27.75" customHeight="1" x14ac:dyDescent="0.2">
      <c r="A65" s="163" t="s">
        <v>626</v>
      </c>
      <c r="B65" s="44"/>
      <c r="C65" s="162">
        <v>0</v>
      </c>
      <c r="D65" s="181"/>
      <c r="E65" s="180">
        <v>-6.1926832795078371E-3</v>
      </c>
    </row>
    <row r="66" spans="1:5" ht="27.75" customHeight="1" x14ac:dyDescent="0.2">
      <c r="A66" s="163" t="s">
        <v>627</v>
      </c>
      <c r="B66" s="44"/>
      <c r="C66" s="162">
        <v>0</v>
      </c>
      <c r="D66" s="181"/>
      <c r="E66" s="180">
        <v>-6.1926832795078371E-3</v>
      </c>
    </row>
    <row r="67" spans="1:5" ht="27.75" customHeight="1" x14ac:dyDescent="0.2">
      <c r="A67" s="163" t="s">
        <v>628</v>
      </c>
      <c r="B67" s="44"/>
      <c r="C67" s="162">
        <v>0</v>
      </c>
      <c r="D67" s="181"/>
      <c r="E67" s="180">
        <v>-6.1926832795078371E-3</v>
      </c>
    </row>
    <row r="68" spans="1:5" ht="27.75" customHeight="1" x14ac:dyDescent="0.2">
      <c r="A68" s="163" t="s">
        <v>629</v>
      </c>
      <c r="B68" s="44"/>
      <c r="C68" s="162">
        <v>0</v>
      </c>
      <c r="D68" s="181"/>
      <c r="E68" s="180">
        <v>-6.1926832795078371E-3</v>
      </c>
    </row>
    <row r="69" spans="1:5" ht="27.75" customHeight="1" x14ac:dyDescent="0.2">
      <c r="A69" s="163" t="s">
        <v>630</v>
      </c>
      <c r="B69" s="44"/>
      <c r="C69" s="162">
        <v>0</v>
      </c>
      <c r="D69" s="181"/>
      <c r="E69" s="180">
        <v>-6.1926832795078371E-3</v>
      </c>
    </row>
    <row r="70" spans="1:5" ht="27.75" customHeight="1" x14ac:dyDescent="0.2">
      <c r="A70" s="163" t="s">
        <v>631</v>
      </c>
      <c r="B70" s="44"/>
      <c r="C70" s="162">
        <v>0</v>
      </c>
      <c r="D70" s="181"/>
      <c r="E70" s="180">
        <v>-6.1926832795078371E-3</v>
      </c>
    </row>
    <row r="71" spans="1:5" ht="27.75" customHeight="1" x14ac:dyDescent="0.2">
      <c r="A71" s="163" t="s">
        <v>632</v>
      </c>
      <c r="B71" s="44"/>
      <c r="C71" s="162">
        <v>0</v>
      </c>
      <c r="D71" s="181"/>
      <c r="E71" s="180">
        <v>-6.1926832795078371E-3</v>
      </c>
    </row>
    <row r="72" spans="1:5" ht="27.75" customHeight="1" x14ac:dyDescent="0.2">
      <c r="A72" s="163" t="s">
        <v>633</v>
      </c>
      <c r="B72" s="44"/>
      <c r="C72" s="162">
        <v>0</v>
      </c>
      <c r="D72" s="181"/>
      <c r="E72" s="180">
        <v>-6.1926832795078371E-3</v>
      </c>
    </row>
    <row r="73" spans="1:5" ht="27.75" customHeight="1" x14ac:dyDescent="0.2">
      <c r="A73" s="163" t="s">
        <v>634</v>
      </c>
      <c r="B73" s="44"/>
      <c r="C73" s="162">
        <v>0</v>
      </c>
      <c r="D73" s="181"/>
      <c r="E73" s="180">
        <v>-6.1926832795078371E-3</v>
      </c>
    </row>
    <row r="74" spans="1:5" ht="27.75" customHeight="1" x14ac:dyDescent="0.2">
      <c r="A74" s="163" t="s">
        <v>635</v>
      </c>
      <c r="B74" s="44"/>
      <c r="C74" s="162">
        <v>0</v>
      </c>
      <c r="D74" s="181"/>
      <c r="E74" s="180">
        <v>-6.1926832795078371E-3</v>
      </c>
    </row>
    <row r="75" spans="1:5" ht="27.75" customHeight="1" x14ac:dyDescent="0.2">
      <c r="A75" s="163" t="s">
        <v>636</v>
      </c>
      <c r="B75" s="44"/>
      <c r="C75" s="162">
        <v>0</v>
      </c>
      <c r="D75" s="181"/>
      <c r="E75" s="180">
        <v>-6.1926832795078371E-3</v>
      </c>
    </row>
    <row r="76" spans="1:5" ht="27.75" customHeight="1" x14ac:dyDescent="0.2">
      <c r="A76" s="163" t="s">
        <v>637</v>
      </c>
      <c r="B76" s="44"/>
      <c r="C76" s="162">
        <v>0</v>
      </c>
      <c r="D76" s="181"/>
      <c r="E76" s="180">
        <v>-6.1926832795078371E-3</v>
      </c>
    </row>
    <row r="77" spans="1:5" ht="27.75" customHeight="1" x14ac:dyDescent="0.2">
      <c r="A77" s="163" t="s">
        <v>638</v>
      </c>
      <c r="B77" s="44"/>
      <c r="C77" s="162">
        <v>0</v>
      </c>
      <c r="D77" s="181"/>
      <c r="E77" s="180">
        <v>-6.1926832795078371E-3</v>
      </c>
    </row>
    <row r="78" spans="1:5" ht="27.75" customHeight="1" x14ac:dyDescent="0.2">
      <c r="A78" s="163" t="s">
        <v>639</v>
      </c>
      <c r="B78" s="44"/>
      <c r="C78" s="162">
        <v>0</v>
      </c>
      <c r="D78" s="181"/>
      <c r="E78" s="180">
        <v>-6.1926832795078371E-3</v>
      </c>
    </row>
    <row r="79" spans="1:5" ht="27.75" customHeight="1" x14ac:dyDescent="0.2">
      <c r="A79" s="163" t="s">
        <v>846</v>
      </c>
      <c r="B79" s="44"/>
      <c r="C79" s="179" t="s">
        <v>74</v>
      </c>
      <c r="D79" s="180">
        <v>0</v>
      </c>
      <c r="E79" s="180">
        <v>-6.1926832795078371E-3</v>
      </c>
    </row>
    <row r="80" spans="1:5" ht="27.75" customHeight="1" x14ac:dyDescent="0.2">
      <c r="A80" s="163" t="s">
        <v>648</v>
      </c>
      <c r="B80" s="44"/>
      <c r="C80" s="162" t="s">
        <v>82</v>
      </c>
      <c r="D80" s="181"/>
      <c r="E80" s="180">
        <v>-6.1926832795078371E-3</v>
      </c>
    </row>
    <row r="81" spans="1:5" ht="27.75" customHeight="1" x14ac:dyDescent="0.2">
      <c r="A81" s="163" t="s">
        <v>649</v>
      </c>
      <c r="B81" s="44"/>
      <c r="C81" s="162" t="s">
        <v>82</v>
      </c>
      <c r="D81" s="181"/>
      <c r="E81" s="180">
        <v>-6.1926832795078371E-3</v>
      </c>
    </row>
    <row r="82" spans="1:5" ht="27.75" customHeight="1" x14ac:dyDescent="0.2">
      <c r="A82" s="163" t="s">
        <v>650</v>
      </c>
      <c r="B82" s="44"/>
      <c r="C82" s="162" t="s">
        <v>82</v>
      </c>
      <c r="D82" s="181"/>
      <c r="E82" s="180">
        <v>-6.1926832795078371E-3</v>
      </c>
    </row>
    <row r="83" spans="1:5" ht="27.75" customHeight="1" x14ac:dyDescent="0.2">
      <c r="A83" s="163" t="s">
        <v>651</v>
      </c>
      <c r="B83" s="44"/>
      <c r="C83" s="162" t="s">
        <v>82</v>
      </c>
      <c r="D83" s="181"/>
      <c r="E83" s="180">
        <v>-6.1926832795078371E-3</v>
      </c>
    </row>
    <row r="84" spans="1:5" ht="27.75" customHeight="1" x14ac:dyDescent="0.2">
      <c r="A84" s="163" t="s">
        <v>652</v>
      </c>
      <c r="B84" s="44"/>
      <c r="C84" s="162" t="s">
        <v>82</v>
      </c>
      <c r="D84" s="181"/>
      <c r="E84" s="180">
        <v>-6.1926832795078371E-3</v>
      </c>
    </row>
    <row r="85" spans="1:5" ht="27.75" customHeight="1" x14ac:dyDescent="0.2">
      <c r="A85" s="163" t="s">
        <v>654</v>
      </c>
      <c r="B85" s="44"/>
      <c r="C85" s="162">
        <v>0</v>
      </c>
      <c r="D85" s="181"/>
      <c r="E85" s="180">
        <v>-6.1926832795078371E-3</v>
      </c>
    </row>
    <row r="86" spans="1:5" ht="27.75" customHeight="1" x14ac:dyDescent="0.2">
      <c r="A86" s="163" t="s">
        <v>655</v>
      </c>
      <c r="B86" s="44"/>
      <c r="C86" s="162">
        <v>0</v>
      </c>
      <c r="D86" s="181"/>
      <c r="E86" s="180">
        <v>-6.1926832795078371E-3</v>
      </c>
    </row>
    <row r="87" spans="1:5" ht="27.75" customHeight="1" x14ac:dyDescent="0.2">
      <c r="A87" s="163" t="s">
        <v>656</v>
      </c>
      <c r="B87" s="44"/>
      <c r="C87" s="162">
        <v>0</v>
      </c>
      <c r="D87" s="181"/>
      <c r="E87" s="180">
        <v>-6.1926832795078371E-3</v>
      </c>
    </row>
    <row r="88" spans="1:5" ht="27.75" customHeight="1" x14ac:dyDescent="0.2">
      <c r="A88" s="163" t="s">
        <v>657</v>
      </c>
      <c r="B88" s="44"/>
      <c r="C88" s="162">
        <v>0</v>
      </c>
      <c r="D88" s="181"/>
      <c r="E88" s="180">
        <v>-6.1926832795078371E-3</v>
      </c>
    </row>
    <row r="89" spans="1:5" ht="27.75" customHeight="1" x14ac:dyDescent="0.2">
      <c r="A89" s="163" t="s">
        <v>658</v>
      </c>
      <c r="B89" s="44"/>
      <c r="C89" s="162">
        <v>0</v>
      </c>
      <c r="D89" s="181"/>
      <c r="E89" s="180">
        <v>-6.1926832795078371E-3</v>
      </c>
    </row>
    <row r="90" spans="1:5" ht="27.75" customHeight="1" x14ac:dyDescent="0.2">
      <c r="A90" s="163" t="s">
        <v>659</v>
      </c>
      <c r="B90" s="44"/>
      <c r="C90" s="162">
        <v>0</v>
      </c>
      <c r="D90" s="181"/>
      <c r="E90" s="180">
        <v>-6.1926832795078371E-3</v>
      </c>
    </row>
    <row r="91" spans="1:5" ht="27.75" customHeight="1" x14ac:dyDescent="0.2">
      <c r="A91" s="163" t="s">
        <v>660</v>
      </c>
      <c r="B91" s="44"/>
      <c r="C91" s="162">
        <v>0</v>
      </c>
      <c r="D91" s="181"/>
      <c r="E91" s="180">
        <v>-6.1926832795078371E-3</v>
      </c>
    </row>
    <row r="92" spans="1:5" ht="27.75" customHeight="1" x14ac:dyDescent="0.2">
      <c r="A92" s="163" t="s">
        <v>661</v>
      </c>
      <c r="B92" s="44"/>
      <c r="C92" s="162">
        <v>0</v>
      </c>
      <c r="D92" s="181"/>
      <c r="E92" s="180">
        <v>-6.1926832795078371E-3</v>
      </c>
    </row>
    <row r="93" spans="1:5" ht="27.75" customHeight="1" x14ac:dyDescent="0.2">
      <c r="A93" s="163" t="s">
        <v>662</v>
      </c>
      <c r="B93" s="44"/>
      <c r="C93" s="162">
        <v>0</v>
      </c>
      <c r="D93" s="181"/>
      <c r="E93" s="180">
        <v>-6.1926832795078371E-3</v>
      </c>
    </row>
    <row r="94" spans="1:5" ht="27.75" customHeight="1" x14ac:dyDescent="0.2">
      <c r="A94" s="163" t="s">
        <v>663</v>
      </c>
      <c r="B94" s="44"/>
      <c r="C94" s="162">
        <v>0</v>
      </c>
      <c r="D94" s="181"/>
      <c r="E94" s="180">
        <v>-6.1926832795078371E-3</v>
      </c>
    </row>
    <row r="95" spans="1:5" ht="27.75" customHeight="1" x14ac:dyDescent="0.2">
      <c r="A95" s="163" t="s">
        <v>664</v>
      </c>
      <c r="B95" s="44"/>
      <c r="C95" s="162">
        <v>0</v>
      </c>
      <c r="D95" s="181"/>
      <c r="E95" s="180">
        <v>-6.1926832795078371E-3</v>
      </c>
    </row>
    <row r="96" spans="1:5" ht="27.75" customHeight="1" x14ac:dyDescent="0.2">
      <c r="A96" s="163" t="s">
        <v>665</v>
      </c>
      <c r="B96" s="44"/>
      <c r="C96" s="162">
        <v>0</v>
      </c>
      <c r="D96" s="181"/>
      <c r="E96" s="180">
        <v>-6.1926832795078371E-3</v>
      </c>
    </row>
    <row r="97" spans="1:5" ht="27.75" customHeight="1" x14ac:dyDescent="0.2">
      <c r="A97" s="163" t="s">
        <v>666</v>
      </c>
      <c r="B97" s="44"/>
      <c r="C97" s="162">
        <v>0</v>
      </c>
      <c r="D97" s="181"/>
      <c r="E97" s="180">
        <v>-6.1926832795078371E-3</v>
      </c>
    </row>
    <row r="98" spans="1:5" ht="27.75" customHeight="1" x14ac:dyDescent="0.2">
      <c r="A98" s="163" t="s">
        <v>667</v>
      </c>
      <c r="B98" s="44"/>
      <c r="C98" s="162">
        <v>0</v>
      </c>
      <c r="D98" s="181"/>
      <c r="E98" s="180">
        <v>-6.1926832795078371E-3</v>
      </c>
    </row>
    <row r="99" spans="1:5" ht="27.75" customHeight="1" x14ac:dyDescent="0.2">
      <c r="A99" s="163" t="s">
        <v>668</v>
      </c>
      <c r="B99" s="44"/>
      <c r="C99" s="162">
        <v>0</v>
      </c>
      <c r="D99" s="181"/>
      <c r="E99" s="180">
        <v>-6.1926832795078371E-3</v>
      </c>
    </row>
    <row r="100" spans="1:5" ht="27.75" customHeight="1" x14ac:dyDescent="0.2">
      <c r="A100" s="163" t="s">
        <v>847</v>
      </c>
      <c r="B100" s="44"/>
      <c r="C100" s="179" t="s">
        <v>74</v>
      </c>
      <c r="D100" s="180">
        <v>0</v>
      </c>
      <c r="E100" s="180">
        <v>-6.1926832795078371E-3</v>
      </c>
    </row>
    <row r="101" spans="1:5" ht="27.75" customHeight="1" x14ac:dyDescent="0.2">
      <c r="A101" s="163" t="s">
        <v>677</v>
      </c>
      <c r="B101" s="44"/>
      <c r="C101" s="162" t="s">
        <v>82</v>
      </c>
      <c r="D101" s="181"/>
      <c r="E101" s="180">
        <v>-6.1926832795078371E-3</v>
      </c>
    </row>
    <row r="102" spans="1:5" ht="27.75" customHeight="1" x14ac:dyDescent="0.2">
      <c r="A102" s="163" t="s">
        <v>678</v>
      </c>
      <c r="B102" s="44"/>
      <c r="C102" s="162" t="s">
        <v>82</v>
      </c>
      <c r="D102" s="181"/>
      <c r="E102" s="180">
        <v>-6.1926832795078371E-3</v>
      </c>
    </row>
    <row r="103" spans="1:5" ht="27.75" customHeight="1" x14ac:dyDescent="0.2">
      <c r="A103" s="163" t="s">
        <v>679</v>
      </c>
      <c r="B103" s="44"/>
      <c r="C103" s="162" t="s">
        <v>82</v>
      </c>
      <c r="D103" s="181"/>
      <c r="E103" s="180">
        <v>-6.1926832795078371E-3</v>
      </c>
    </row>
    <row r="104" spans="1:5" ht="27.75" customHeight="1" x14ac:dyDescent="0.2">
      <c r="A104" s="163" t="s">
        <v>680</v>
      </c>
      <c r="B104" s="44"/>
      <c r="C104" s="162" t="s">
        <v>82</v>
      </c>
      <c r="D104" s="181"/>
      <c r="E104" s="180">
        <v>-6.1926832795078371E-3</v>
      </c>
    </row>
    <row r="105" spans="1:5" ht="27.75" customHeight="1" x14ac:dyDescent="0.2">
      <c r="A105" s="163" t="s">
        <v>681</v>
      </c>
      <c r="B105" s="44"/>
      <c r="C105" s="162" t="s">
        <v>82</v>
      </c>
      <c r="D105" s="181"/>
      <c r="E105" s="180">
        <v>-6.1926832795078371E-3</v>
      </c>
    </row>
    <row r="106" spans="1:5" ht="27.75" customHeight="1" x14ac:dyDescent="0.2">
      <c r="A106" s="163" t="s">
        <v>683</v>
      </c>
      <c r="B106" s="44"/>
      <c r="C106" s="162">
        <v>0</v>
      </c>
      <c r="D106" s="181"/>
      <c r="E106" s="180">
        <v>-6.1926832795078371E-3</v>
      </c>
    </row>
    <row r="107" spans="1:5" ht="27.75" customHeight="1" x14ac:dyDescent="0.2">
      <c r="A107" s="163" t="s">
        <v>684</v>
      </c>
      <c r="B107" s="44"/>
      <c r="C107" s="162">
        <v>0</v>
      </c>
      <c r="D107" s="181"/>
      <c r="E107" s="180">
        <v>-6.1926832795078371E-3</v>
      </c>
    </row>
    <row r="108" spans="1:5" ht="27.75" customHeight="1" x14ac:dyDescent="0.2">
      <c r="A108" s="163" t="s">
        <v>685</v>
      </c>
      <c r="B108" s="44"/>
      <c r="C108" s="162">
        <v>0</v>
      </c>
      <c r="D108" s="181"/>
      <c r="E108" s="180">
        <v>-6.1926832795078371E-3</v>
      </c>
    </row>
    <row r="109" spans="1:5" ht="27.75" customHeight="1" x14ac:dyDescent="0.2">
      <c r="A109" s="163" t="s">
        <v>686</v>
      </c>
      <c r="B109" s="44"/>
      <c r="C109" s="162">
        <v>0</v>
      </c>
      <c r="D109" s="181"/>
      <c r="E109" s="180">
        <v>-6.1926832795078371E-3</v>
      </c>
    </row>
    <row r="110" spans="1:5" ht="27.75" customHeight="1" x14ac:dyDescent="0.2">
      <c r="A110" s="163" t="s">
        <v>687</v>
      </c>
      <c r="B110" s="44"/>
      <c r="C110" s="162">
        <v>0</v>
      </c>
      <c r="D110" s="181"/>
      <c r="E110" s="180">
        <v>-6.1926832795078371E-3</v>
      </c>
    </row>
    <row r="111" spans="1:5" ht="27.75" customHeight="1" x14ac:dyDescent="0.2">
      <c r="A111" s="163" t="s">
        <v>688</v>
      </c>
      <c r="B111" s="44"/>
      <c r="C111" s="162">
        <v>0</v>
      </c>
      <c r="D111" s="181"/>
      <c r="E111" s="180">
        <v>-6.1926832795078371E-3</v>
      </c>
    </row>
    <row r="112" spans="1:5" ht="27.75" customHeight="1" x14ac:dyDescent="0.2">
      <c r="A112" s="163" t="s">
        <v>689</v>
      </c>
      <c r="B112" s="44"/>
      <c r="C112" s="162">
        <v>0</v>
      </c>
      <c r="D112" s="181"/>
      <c r="E112" s="180">
        <v>-6.1926832795078371E-3</v>
      </c>
    </row>
    <row r="113" spans="1:5" ht="27.75" customHeight="1" x14ac:dyDescent="0.2">
      <c r="A113" s="163" t="s">
        <v>690</v>
      </c>
      <c r="B113" s="44"/>
      <c r="C113" s="162">
        <v>0</v>
      </c>
      <c r="D113" s="181"/>
      <c r="E113" s="180">
        <v>-6.1926832795078371E-3</v>
      </c>
    </row>
    <row r="114" spans="1:5" ht="27.75" customHeight="1" x14ac:dyDescent="0.2">
      <c r="A114" s="163" t="s">
        <v>691</v>
      </c>
      <c r="B114" s="44"/>
      <c r="C114" s="162">
        <v>0</v>
      </c>
      <c r="D114" s="181"/>
      <c r="E114" s="180">
        <v>-6.1926832795078371E-3</v>
      </c>
    </row>
    <row r="115" spans="1:5" ht="27.75" customHeight="1" x14ac:dyDescent="0.2">
      <c r="A115" s="163" t="s">
        <v>692</v>
      </c>
      <c r="B115" s="44"/>
      <c r="C115" s="162">
        <v>0</v>
      </c>
      <c r="D115" s="181"/>
      <c r="E115" s="180">
        <v>-6.1926832795078371E-3</v>
      </c>
    </row>
    <row r="116" spans="1:5" ht="27.75" customHeight="1" x14ac:dyDescent="0.2">
      <c r="A116" s="163" t="s">
        <v>693</v>
      </c>
      <c r="B116" s="44"/>
      <c r="C116" s="162">
        <v>0</v>
      </c>
      <c r="D116" s="181"/>
      <c r="E116" s="180">
        <v>-6.1926832795078371E-3</v>
      </c>
    </row>
    <row r="117" spans="1:5" ht="27.75" customHeight="1" x14ac:dyDescent="0.2">
      <c r="A117" s="163" t="s">
        <v>694</v>
      </c>
      <c r="B117" s="44"/>
      <c r="C117" s="162">
        <v>0</v>
      </c>
      <c r="D117" s="181"/>
      <c r="E117" s="180">
        <v>-6.1926832795078371E-3</v>
      </c>
    </row>
    <row r="118" spans="1:5" ht="27.75" customHeight="1" x14ac:dyDescent="0.2">
      <c r="A118" s="163" t="s">
        <v>695</v>
      </c>
      <c r="B118" s="44"/>
      <c r="C118" s="162">
        <v>0</v>
      </c>
      <c r="D118" s="181"/>
      <c r="E118" s="180">
        <v>-6.1926832795078371E-3</v>
      </c>
    </row>
    <row r="119" spans="1:5" ht="27.75" customHeight="1" x14ac:dyDescent="0.2">
      <c r="A119" s="163" t="s">
        <v>696</v>
      </c>
      <c r="B119" s="44"/>
      <c r="C119" s="162">
        <v>0</v>
      </c>
      <c r="D119" s="181"/>
      <c r="E119" s="180">
        <v>-6.1926832795078371E-3</v>
      </c>
    </row>
    <row r="120" spans="1:5" ht="27.75" customHeight="1" x14ac:dyDescent="0.2">
      <c r="A120" s="163" t="s">
        <v>697</v>
      </c>
      <c r="B120" s="44"/>
      <c r="C120" s="162">
        <v>0</v>
      </c>
      <c r="D120" s="181"/>
      <c r="E120" s="180">
        <v>-6.1926832795078371E-3</v>
      </c>
    </row>
    <row r="121" spans="1:5" ht="27.75" customHeight="1" x14ac:dyDescent="0.2">
      <c r="A121" s="163" t="s">
        <v>848</v>
      </c>
      <c r="B121" s="44"/>
      <c r="C121" s="179" t="s">
        <v>74</v>
      </c>
      <c r="D121" s="180">
        <v>0</v>
      </c>
      <c r="E121" s="180">
        <v>-6.1926832795078371E-3</v>
      </c>
    </row>
    <row r="122" spans="1:5" ht="27.75" customHeight="1" x14ac:dyDescent="0.2">
      <c r="A122" s="163" t="s">
        <v>706</v>
      </c>
      <c r="B122" s="44"/>
      <c r="C122" s="162" t="s">
        <v>82</v>
      </c>
      <c r="D122" s="181"/>
      <c r="E122" s="180">
        <v>-6.1926832795078371E-3</v>
      </c>
    </row>
    <row r="123" spans="1:5" ht="27.75" customHeight="1" x14ac:dyDescent="0.2">
      <c r="A123" s="163" t="s">
        <v>707</v>
      </c>
      <c r="B123" s="44"/>
      <c r="C123" s="162" t="s">
        <v>82</v>
      </c>
      <c r="D123" s="181"/>
      <c r="E123" s="180">
        <v>-6.1926832795078371E-3</v>
      </c>
    </row>
    <row r="124" spans="1:5" ht="27.75" customHeight="1" x14ac:dyDescent="0.2">
      <c r="A124" s="163" t="s">
        <v>708</v>
      </c>
      <c r="B124" s="44"/>
      <c r="C124" s="162" t="s">
        <v>82</v>
      </c>
      <c r="D124" s="181"/>
      <c r="E124" s="180">
        <v>-6.1926832795078371E-3</v>
      </c>
    </row>
    <row r="125" spans="1:5" ht="27.75" customHeight="1" x14ac:dyDescent="0.2">
      <c r="A125" s="163" t="s">
        <v>709</v>
      </c>
      <c r="B125" s="44"/>
      <c r="C125" s="162" t="s">
        <v>82</v>
      </c>
      <c r="D125" s="181"/>
      <c r="E125" s="180">
        <v>-6.1926832795078371E-3</v>
      </c>
    </row>
    <row r="126" spans="1:5" ht="27.75" customHeight="1" x14ac:dyDescent="0.2">
      <c r="A126" s="163" t="s">
        <v>710</v>
      </c>
      <c r="B126" s="44"/>
      <c r="C126" s="162" t="s">
        <v>82</v>
      </c>
      <c r="D126" s="181"/>
      <c r="E126" s="180">
        <v>-6.1926832795078371E-3</v>
      </c>
    </row>
    <row r="127" spans="1:5" ht="27.75" customHeight="1" x14ac:dyDescent="0.2">
      <c r="A127" s="163" t="s">
        <v>712</v>
      </c>
      <c r="B127" s="44"/>
      <c r="C127" s="162">
        <v>0</v>
      </c>
      <c r="D127" s="181"/>
      <c r="E127" s="180">
        <v>-6.1926832795078371E-3</v>
      </c>
    </row>
    <row r="128" spans="1:5" ht="27.75" customHeight="1" x14ac:dyDescent="0.2">
      <c r="A128" s="163" t="s">
        <v>713</v>
      </c>
      <c r="B128" s="44"/>
      <c r="C128" s="162">
        <v>0</v>
      </c>
      <c r="D128" s="181"/>
      <c r="E128" s="180">
        <v>-6.1926832795078371E-3</v>
      </c>
    </row>
    <row r="129" spans="1:5" ht="27.75" customHeight="1" x14ac:dyDescent="0.2">
      <c r="A129" s="163" t="s">
        <v>714</v>
      </c>
      <c r="B129" s="44"/>
      <c r="C129" s="162">
        <v>0</v>
      </c>
      <c r="D129" s="181"/>
      <c r="E129" s="180">
        <v>-6.1926832795078371E-3</v>
      </c>
    </row>
    <row r="130" spans="1:5" ht="27.75" customHeight="1" x14ac:dyDescent="0.2">
      <c r="A130" s="163" t="s">
        <v>715</v>
      </c>
      <c r="B130" s="44"/>
      <c r="C130" s="162">
        <v>0</v>
      </c>
      <c r="D130" s="181"/>
      <c r="E130" s="180">
        <v>-6.1926832795078371E-3</v>
      </c>
    </row>
    <row r="131" spans="1:5" ht="27.75" customHeight="1" x14ac:dyDescent="0.2">
      <c r="A131" s="163" t="s">
        <v>716</v>
      </c>
      <c r="B131" s="44"/>
      <c r="C131" s="162">
        <v>0</v>
      </c>
      <c r="D131" s="181"/>
      <c r="E131" s="180">
        <v>-6.1926832795078371E-3</v>
      </c>
    </row>
    <row r="132" spans="1:5" ht="27.75" customHeight="1" x14ac:dyDescent="0.2">
      <c r="A132" s="163" t="s">
        <v>717</v>
      </c>
      <c r="B132" s="44"/>
      <c r="C132" s="162">
        <v>0</v>
      </c>
      <c r="D132" s="181"/>
      <c r="E132" s="180">
        <v>-6.1926832795078371E-3</v>
      </c>
    </row>
    <row r="133" spans="1:5" ht="27.75" customHeight="1" x14ac:dyDescent="0.2">
      <c r="A133" s="163" t="s">
        <v>718</v>
      </c>
      <c r="B133" s="44"/>
      <c r="C133" s="162">
        <v>0</v>
      </c>
      <c r="D133" s="181"/>
      <c r="E133" s="180">
        <v>-6.1926832795078371E-3</v>
      </c>
    </row>
    <row r="134" spans="1:5" ht="27.75" customHeight="1" x14ac:dyDescent="0.2">
      <c r="A134" s="163" t="s">
        <v>719</v>
      </c>
      <c r="B134" s="44"/>
      <c r="C134" s="162">
        <v>0</v>
      </c>
      <c r="D134" s="181"/>
      <c r="E134" s="180">
        <v>-6.1926832795078371E-3</v>
      </c>
    </row>
    <row r="135" spans="1:5" ht="27.75" customHeight="1" x14ac:dyDescent="0.2">
      <c r="A135" s="163" t="s">
        <v>720</v>
      </c>
      <c r="B135" s="44"/>
      <c r="C135" s="162">
        <v>0</v>
      </c>
      <c r="D135" s="181"/>
      <c r="E135" s="180">
        <v>-6.1926832795078371E-3</v>
      </c>
    </row>
    <row r="136" spans="1:5" ht="27.75" customHeight="1" x14ac:dyDescent="0.2">
      <c r="A136" s="163" t="s">
        <v>721</v>
      </c>
      <c r="B136" s="44"/>
      <c r="C136" s="162">
        <v>0</v>
      </c>
      <c r="D136" s="181"/>
      <c r="E136" s="180">
        <v>-6.1926832795078371E-3</v>
      </c>
    </row>
    <row r="137" spans="1:5" ht="27.75" customHeight="1" x14ac:dyDescent="0.2">
      <c r="A137" s="163" t="s">
        <v>722</v>
      </c>
      <c r="B137" s="44"/>
      <c r="C137" s="162">
        <v>0</v>
      </c>
      <c r="D137" s="181"/>
      <c r="E137" s="180">
        <v>-6.1926832795078371E-3</v>
      </c>
    </row>
    <row r="138" spans="1:5" ht="27.75" customHeight="1" x14ac:dyDescent="0.2">
      <c r="A138" s="163" t="s">
        <v>723</v>
      </c>
      <c r="B138" s="44"/>
      <c r="C138" s="162">
        <v>0</v>
      </c>
      <c r="D138" s="181"/>
      <c r="E138" s="180">
        <v>-6.1926832795078371E-3</v>
      </c>
    </row>
    <row r="139" spans="1:5" ht="27.75" customHeight="1" x14ac:dyDescent="0.2">
      <c r="A139" s="163" t="s">
        <v>724</v>
      </c>
      <c r="B139" s="44"/>
      <c r="C139" s="162">
        <v>0</v>
      </c>
      <c r="D139" s="181"/>
      <c r="E139" s="180">
        <v>-6.1926832795078371E-3</v>
      </c>
    </row>
    <row r="140" spans="1:5" ht="27.75" customHeight="1" x14ac:dyDescent="0.2">
      <c r="A140" s="163" t="s">
        <v>725</v>
      </c>
      <c r="B140" s="44"/>
      <c r="C140" s="162">
        <v>0</v>
      </c>
      <c r="D140" s="181"/>
      <c r="E140" s="180">
        <v>-6.1926832795078371E-3</v>
      </c>
    </row>
    <row r="141" spans="1:5" ht="27.75" customHeight="1" x14ac:dyDescent="0.2">
      <c r="A141" s="163" t="s">
        <v>726</v>
      </c>
      <c r="B141" s="44"/>
      <c r="C141" s="162">
        <v>0</v>
      </c>
      <c r="D141" s="181"/>
      <c r="E141" s="180">
        <v>-6.1926832795078371E-3</v>
      </c>
    </row>
    <row r="142" spans="1:5" ht="27.75" customHeight="1" x14ac:dyDescent="0.2">
      <c r="A142" s="163" t="s">
        <v>849</v>
      </c>
      <c r="B142" s="44"/>
      <c r="C142" s="179" t="s">
        <v>74</v>
      </c>
      <c r="D142" s="180">
        <v>0</v>
      </c>
      <c r="E142" s="180">
        <v>-6.1926832795078371E-3</v>
      </c>
    </row>
    <row r="143" spans="1:5" ht="27.75" customHeight="1" x14ac:dyDescent="0.2">
      <c r="A143" s="163" t="s">
        <v>735</v>
      </c>
      <c r="B143" s="44"/>
      <c r="C143" s="162" t="s">
        <v>82</v>
      </c>
      <c r="D143" s="181"/>
      <c r="E143" s="180">
        <v>-6.1926832795078371E-3</v>
      </c>
    </row>
    <row r="144" spans="1:5" ht="27.75" customHeight="1" x14ac:dyDescent="0.2">
      <c r="A144" s="163" t="s">
        <v>736</v>
      </c>
      <c r="B144" s="44"/>
      <c r="C144" s="162" t="s">
        <v>82</v>
      </c>
      <c r="D144" s="181"/>
      <c r="E144" s="180">
        <v>-6.1926832795078371E-3</v>
      </c>
    </row>
    <row r="145" spans="1:5" ht="27.75" customHeight="1" x14ac:dyDescent="0.2">
      <c r="A145" s="163" t="s">
        <v>737</v>
      </c>
      <c r="B145" s="44"/>
      <c r="C145" s="162" t="s">
        <v>82</v>
      </c>
      <c r="D145" s="181"/>
      <c r="E145" s="180">
        <v>-6.1926832795078371E-3</v>
      </c>
    </row>
    <row r="146" spans="1:5" ht="27.75" customHeight="1" x14ac:dyDescent="0.2">
      <c r="A146" s="163" t="s">
        <v>738</v>
      </c>
      <c r="B146" s="44"/>
      <c r="C146" s="162" t="s">
        <v>82</v>
      </c>
      <c r="D146" s="181"/>
      <c r="E146" s="180">
        <v>-6.1926832795078371E-3</v>
      </c>
    </row>
    <row r="147" spans="1:5" ht="27.75" customHeight="1" x14ac:dyDescent="0.2">
      <c r="A147" s="163" t="s">
        <v>739</v>
      </c>
      <c r="B147" s="44"/>
      <c r="C147" s="162" t="s">
        <v>82</v>
      </c>
      <c r="D147" s="181"/>
      <c r="E147" s="180">
        <v>-6.1926832795078371E-3</v>
      </c>
    </row>
    <row r="148" spans="1:5" ht="27.75" customHeight="1" x14ac:dyDescent="0.2">
      <c r="A148" s="163" t="s">
        <v>741</v>
      </c>
      <c r="B148" s="44"/>
      <c r="C148" s="162">
        <v>0</v>
      </c>
      <c r="D148" s="181"/>
      <c r="E148" s="180">
        <v>-6.1926832795078371E-3</v>
      </c>
    </row>
    <row r="149" spans="1:5" ht="27.75" customHeight="1" x14ac:dyDescent="0.2">
      <c r="A149" s="163" t="s">
        <v>742</v>
      </c>
      <c r="B149" s="44"/>
      <c r="C149" s="162">
        <v>0</v>
      </c>
      <c r="D149" s="181"/>
      <c r="E149" s="180">
        <v>-6.1926832795078371E-3</v>
      </c>
    </row>
    <row r="150" spans="1:5" ht="27.75" customHeight="1" x14ac:dyDescent="0.2">
      <c r="A150" s="163" t="s">
        <v>743</v>
      </c>
      <c r="B150" s="44"/>
      <c r="C150" s="162">
        <v>0</v>
      </c>
      <c r="D150" s="181"/>
      <c r="E150" s="180">
        <v>-6.1926832795078371E-3</v>
      </c>
    </row>
    <row r="151" spans="1:5" ht="27.75" customHeight="1" x14ac:dyDescent="0.2">
      <c r="A151" s="163" t="s">
        <v>744</v>
      </c>
      <c r="B151" s="44"/>
      <c r="C151" s="162">
        <v>0</v>
      </c>
      <c r="D151" s="181"/>
      <c r="E151" s="180">
        <v>-6.1926832795078371E-3</v>
      </c>
    </row>
    <row r="152" spans="1:5" ht="27.75" customHeight="1" x14ac:dyDescent="0.2">
      <c r="A152" s="163" t="s">
        <v>745</v>
      </c>
      <c r="B152" s="44"/>
      <c r="C152" s="162">
        <v>0</v>
      </c>
      <c r="D152" s="181"/>
      <c r="E152" s="180">
        <v>-6.1926832795078371E-3</v>
      </c>
    </row>
    <row r="153" spans="1:5" ht="27.75" customHeight="1" x14ac:dyDescent="0.2">
      <c r="A153" s="163" t="s">
        <v>746</v>
      </c>
      <c r="B153" s="44"/>
      <c r="C153" s="162">
        <v>0</v>
      </c>
      <c r="D153" s="181"/>
      <c r="E153" s="180">
        <v>-6.1926832795078371E-3</v>
      </c>
    </row>
    <row r="154" spans="1:5" ht="27.75" customHeight="1" x14ac:dyDescent="0.2">
      <c r="A154" s="163" t="s">
        <v>747</v>
      </c>
      <c r="B154" s="44"/>
      <c r="C154" s="162">
        <v>0</v>
      </c>
      <c r="D154" s="181"/>
      <c r="E154" s="180">
        <v>-6.1926832795078371E-3</v>
      </c>
    </row>
    <row r="155" spans="1:5" ht="27.75" customHeight="1" x14ac:dyDescent="0.2">
      <c r="A155" s="163" t="s">
        <v>748</v>
      </c>
      <c r="B155" s="44"/>
      <c r="C155" s="162">
        <v>0</v>
      </c>
      <c r="D155" s="181"/>
      <c r="E155" s="180">
        <v>-6.1926832795078371E-3</v>
      </c>
    </row>
    <row r="156" spans="1:5" ht="27.75" customHeight="1" x14ac:dyDescent="0.2">
      <c r="A156" s="163" t="s">
        <v>749</v>
      </c>
      <c r="B156" s="44"/>
      <c r="C156" s="162">
        <v>0</v>
      </c>
      <c r="D156" s="181"/>
      <c r="E156" s="180">
        <v>-6.1926832795078371E-3</v>
      </c>
    </row>
    <row r="157" spans="1:5" ht="27.75" customHeight="1" x14ac:dyDescent="0.2">
      <c r="A157" s="163" t="s">
        <v>750</v>
      </c>
      <c r="B157" s="44"/>
      <c r="C157" s="162">
        <v>0</v>
      </c>
      <c r="D157" s="181"/>
      <c r="E157" s="180">
        <v>-6.1926832795078371E-3</v>
      </c>
    </row>
    <row r="158" spans="1:5" ht="27.75" customHeight="1" x14ac:dyDescent="0.2">
      <c r="A158" s="163" t="s">
        <v>751</v>
      </c>
      <c r="B158" s="44"/>
      <c r="C158" s="162">
        <v>0</v>
      </c>
      <c r="D158" s="181"/>
      <c r="E158" s="180">
        <v>-6.1926832795078371E-3</v>
      </c>
    </row>
    <row r="159" spans="1:5" ht="27.75" customHeight="1" x14ac:dyDescent="0.2">
      <c r="A159" s="163" t="s">
        <v>752</v>
      </c>
      <c r="B159" s="44"/>
      <c r="C159" s="162">
        <v>0</v>
      </c>
      <c r="D159" s="181"/>
      <c r="E159" s="180">
        <v>-6.1926832795078371E-3</v>
      </c>
    </row>
    <row r="160" spans="1:5" ht="27.75" customHeight="1" x14ac:dyDescent="0.2">
      <c r="A160" s="163" t="s">
        <v>753</v>
      </c>
      <c r="B160" s="44"/>
      <c r="C160" s="162">
        <v>0</v>
      </c>
      <c r="D160" s="181"/>
      <c r="E160" s="180">
        <v>-6.1926832795078371E-3</v>
      </c>
    </row>
    <row r="161" spans="1:5" ht="27.75" customHeight="1" x14ac:dyDescent="0.2">
      <c r="A161" s="163" t="s">
        <v>754</v>
      </c>
      <c r="B161" s="44"/>
      <c r="C161" s="162">
        <v>0</v>
      </c>
      <c r="D161" s="181"/>
      <c r="E161" s="180">
        <v>-6.1926832795078371E-3</v>
      </c>
    </row>
    <row r="162" spans="1:5" ht="27.75" customHeight="1" x14ac:dyDescent="0.2">
      <c r="A162" s="163" t="s">
        <v>755</v>
      </c>
      <c r="B162" s="44"/>
      <c r="C162" s="162">
        <v>0</v>
      </c>
      <c r="D162" s="181"/>
      <c r="E162" s="180">
        <v>-6.1926832795078371E-3</v>
      </c>
    </row>
    <row r="163" spans="1:5" ht="27.75" customHeight="1" x14ac:dyDescent="0.2">
      <c r="A163" s="2" t="s">
        <v>850</v>
      </c>
      <c r="B163" s="2"/>
      <c r="C163" s="3"/>
    </row>
    <row r="164" spans="1:5" ht="27.75" customHeight="1" x14ac:dyDescent="0.2">
      <c r="A164" s="2" t="s">
        <v>851</v>
      </c>
      <c r="B164" s="2"/>
      <c r="C164" s="3"/>
    </row>
  </sheetData>
  <mergeCells count="2">
    <mergeCell ref="A2:E2"/>
    <mergeCell ref="B1:C1"/>
  </mergeCells>
  <hyperlinks>
    <hyperlink ref="A1" location="Overview!A1" display="Back to Overview" xr:uid="{00000000-0004-0000-0900-000000000000}"/>
  </hyperlinks>
  <pageMargins left="0.39370078740157483" right="0.39370078740157483" top="0.9055118110236221" bottom="0.74803149606299213" header="0.51181102362204722" footer="0.51181102362204722"/>
  <pageSetup paperSize="9" scale="77" fitToHeight="10" orientation="portrait" r:id="rId1"/>
  <headerFooter scaleWithDoc="0">
    <oddHeader>&amp;L&amp;"Arial,Bold"
&amp;"Arial,Regular"Annex 7&amp;"Arial,Bold" &amp;"Arial,Regular"- Schedule of Charges to recover Excess Supplier of Last Resort pass-through costs</oddHeader>
    <oddFooter>&amp;R&amp;P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662"/>
  <sheetViews>
    <sheetView zoomScale="70" zoomScaleNormal="70" zoomScaleSheetLayoutView="100" workbookViewId="0"/>
  </sheetViews>
  <sheetFormatPr defaultColWidth="9.140625" defaultRowHeight="27.75" customHeight="1" x14ac:dyDescent="0.2"/>
  <cols>
    <col min="1" max="1" width="29.85546875" style="2" customWidth="1"/>
    <col min="2" max="2" width="48.5703125" style="2" customWidth="1"/>
    <col min="3" max="4" width="23.7109375" style="3" customWidth="1"/>
    <col min="5" max="5" width="15.5703125" style="2" customWidth="1"/>
    <col min="6" max="16384" width="9.140625" style="2"/>
  </cols>
  <sheetData>
    <row r="1" spans="1:7" ht="27.75" customHeight="1" x14ac:dyDescent="0.2">
      <c r="A1" s="52" t="s">
        <v>38</v>
      </c>
      <c r="B1" s="3"/>
      <c r="C1" s="2"/>
      <c r="E1" s="8"/>
      <c r="F1" s="4"/>
      <c r="G1" s="4"/>
    </row>
    <row r="2" spans="1:7" s="9" customFormat="1" ht="22.5" customHeight="1" x14ac:dyDescent="0.2">
      <c r="A2" s="235" t="str">
        <f>Overview!B4&amp; " - Effective from "&amp;Overview!D4&amp;" - "&amp;Overview!E4&amp;" Nodal/Zonal charges"</f>
        <v>Southern Electric Power Distribution plc - Effective from 1 April 2025 - Final Nodal/Zonal charges</v>
      </c>
      <c r="B2" s="236"/>
      <c r="C2" s="236"/>
      <c r="D2" s="266"/>
    </row>
    <row r="3" spans="1:7" ht="60.75" customHeight="1" x14ac:dyDescent="0.2">
      <c r="A3" s="19" t="s">
        <v>852</v>
      </c>
      <c r="B3" s="19" t="s">
        <v>853</v>
      </c>
      <c r="C3" s="19" t="s">
        <v>854</v>
      </c>
      <c r="D3" s="19" t="s">
        <v>855</v>
      </c>
    </row>
    <row r="4" spans="1:7" ht="21.75" customHeight="1" x14ac:dyDescent="0.2">
      <c r="A4" s="192">
        <v>1</v>
      </c>
      <c r="B4" s="193" t="s">
        <v>856</v>
      </c>
      <c r="C4" s="194">
        <v>0.6</v>
      </c>
      <c r="D4" s="194">
        <v>0</v>
      </c>
    </row>
    <row r="5" spans="1:7" ht="21.75" customHeight="1" x14ac:dyDescent="0.2">
      <c r="A5" s="192">
        <v>2</v>
      </c>
      <c r="B5" s="193" t="s">
        <v>857</v>
      </c>
      <c r="C5" s="194">
        <v>0</v>
      </c>
      <c r="D5" s="194">
        <v>0</v>
      </c>
    </row>
    <row r="6" spans="1:7" ht="21.75" customHeight="1" x14ac:dyDescent="0.2">
      <c r="A6" s="192">
        <v>3</v>
      </c>
      <c r="B6" s="193" t="s">
        <v>858</v>
      </c>
      <c r="C6" s="194">
        <v>2.1669999999999998</v>
      </c>
      <c r="D6" s="194">
        <v>0</v>
      </c>
    </row>
    <row r="7" spans="1:7" ht="21.75" customHeight="1" x14ac:dyDescent="0.2">
      <c r="A7" s="192">
        <v>4</v>
      </c>
      <c r="B7" s="193" t="s">
        <v>859</v>
      </c>
      <c r="C7" s="194">
        <v>0</v>
      </c>
      <c r="D7" s="194">
        <v>0</v>
      </c>
    </row>
    <row r="8" spans="1:7" ht="21.75" customHeight="1" x14ac:dyDescent="0.2">
      <c r="A8" s="192">
        <v>5</v>
      </c>
      <c r="B8" s="193" t="s">
        <v>860</v>
      </c>
      <c r="C8" s="194">
        <v>0</v>
      </c>
      <c r="D8" s="194">
        <v>0</v>
      </c>
    </row>
    <row r="9" spans="1:7" ht="21.75" customHeight="1" x14ac:dyDescent="0.2">
      <c r="A9" s="192">
        <v>6</v>
      </c>
      <c r="B9" s="193" t="s">
        <v>861</v>
      </c>
      <c r="C9" s="194">
        <v>0.55000000000000004</v>
      </c>
      <c r="D9" s="194">
        <v>0</v>
      </c>
    </row>
    <row r="10" spans="1:7" ht="21.75" customHeight="1" x14ac:dyDescent="0.2">
      <c r="A10" s="192">
        <v>7</v>
      </c>
      <c r="B10" s="193" t="s">
        <v>862</v>
      </c>
      <c r="C10" s="194">
        <v>3.0190000000000001</v>
      </c>
      <c r="D10" s="194">
        <v>0</v>
      </c>
    </row>
    <row r="11" spans="1:7" ht="21.75" customHeight="1" x14ac:dyDescent="0.2">
      <c r="A11" s="192">
        <v>8</v>
      </c>
      <c r="B11" s="193" t="s">
        <v>863</v>
      </c>
      <c r="C11" s="194">
        <v>0</v>
      </c>
      <c r="D11" s="194">
        <v>0</v>
      </c>
    </row>
    <row r="12" spans="1:7" ht="21.75" customHeight="1" x14ac:dyDescent="0.2">
      <c r="A12" s="192">
        <v>9</v>
      </c>
      <c r="B12" s="193" t="s">
        <v>864</v>
      </c>
      <c r="C12" s="194">
        <v>0</v>
      </c>
      <c r="D12" s="194">
        <v>0</v>
      </c>
    </row>
    <row r="13" spans="1:7" ht="21.75" customHeight="1" x14ac:dyDescent="0.2">
      <c r="A13" s="192">
        <v>10</v>
      </c>
      <c r="B13" s="193" t="s">
        <v>865</v>
      </c>
      <c r="C13" s="194">
        <v>0</v>
      </c>
      <c r="D13" s="194">
        <v>0</v>
      </c>
    </row>
    <row r="14" spans="1:7" ht="21.75" customHeight="1" x14ac:dyDescent="0.2">
      <c r="A14" s="192">
        <v>11</v>
      </c>
      <c r="B14" s="193" t="s">
        <v>866</v>
      </c>
      <c r="C14" s="194">
        <v>0</v>
      </c>
      <c r="D14" s="194">
        <v>0</v>
      </c>
    </row>
    <row r="15" spans="1:7" ht="21.75" customHeight="1" x14ac:dyDescent="0.2">
      <c r="A15" s="192">
        <v>12</v>
      </c>
      <c r="B15" s="193" t="s">
        <v>867</v>
      </c>
      <c r="C15" s="194">
        <v>0</v>
      </c>
      <c r="D15" s="194">
        <v>0</v>
      </c>
    </row>
    <row r="16" spans="1:7" ht="21.75" customHeight="1" x14ac:dyDescent="0.2">
      <c r="A16" s="192">
        <v>13</v>
      </c>
      <c r="B16" s="193" t="s">
        <v>868</v>
      </c>
      <c r="C16" s="194">
        <v>1.6080000000000001</v>
      </c>
      <c r="D16" s="194">
        <v>0</v>
      </c>
    </row>
    <row r="17" spans="1:4" ht="21.75" customHeight="1" x14ac:dyDescent="0.2">
      <c r="A17" s="192">
        <v>14</v>
      </c>
      <c r="B17" s="193" t="s">
        <v>869</v>
      </c>
      <c r="C17" s="194">
        <v>3.6259999999999999</v>
      </c>
      <c r="D17" s="194">
        <v>0</v>
      </c>
    </row>
    <row r="18" spans="1:4" ht="21.75" customHeight="1" x14ac:dyDescent="0.2">
      <c r="A18" s="192">
        <v>15</v>
      </c>
      <c r="B18" s="193" t="s">
        <v>870</v>
      </c>
      <c r="C18" s="194">
        <v>0</v>
      </c>
      <c r="D18" s="194">
        <v>0</v>
      </c>
    </row>
    <row r="19" spans="1:4" ht="21.75" customHeight="1" x14ac:dyDescent="0.2">
      <c r="A19" s="192">
        <v>16</v>
      </c>
      <c r="B19" s="193" t="s">
        <v>871</v>
      </c>
      <c r="C19" s="194">
        <v>0</v>
      </c>
      <c r="D19" s="194">
        <v>0</v>
      </c>
    </row>
    <row r="20" spans="1:4" ht="21.75" customHeight="1" x14ac:dyDescent="0.2">
      <c r="A20" s="192">
        <v>17</v>
      </c>
      <c r="B20" s="193" t="s">
        <v>872</v>
      </c>
      <c r="C20" s="194">
        <v>0</v>
      </c>
      <c r="D20" s="194">
        <v>0</v>
      </c>
    </row>
    <row r="21" spans="1:4" ht="21.75" customHeight="1" x14ac:dyDescent="0.2">
      <c r="A21" s="192">
        <v>18</v>
      </c>
      <c r="B21" s="193" t="s">
        <v>873</v>
      </c>
      <c r="C21" s="194">
        <v>0</v>
      </c>
      <c r="D21" s="194">
        <v>0</v>
      </c>
    </row>
    <row r="22" spans="1:4" ht="21.75" customHeight="1" x14ac:dyDescent="0.2">
      <c r="A22" s="192">
        <v>19</v>
      </c>
      <c r="B22" s="193" t="s">
        <v>874</v>
      </c>
      <c r="C22" s="194">
        <v>0</v>
      </c>
      <c r="D22" s="194">
        <v>0</v>
      </c>
    </row>
    <row r="23" spans="1:4" ht="21.75" customHeight="1" x14ac:dyDescent="0.2">
      <c r="A23" s="192">
        <v>20</v>
      </c>
      <c r="B23" s="193" t="s">
        <v>875</v>
      </c>
      <c r="C23" s="194">
        <v>0</v>
      </c>
      <c r="D23" s="194">
        <v>0</v>
      </c>
    </row>
    <row r="24" spans="1:4" ht="21.75" customHeight="1" x14ac:dyDescent="0.2">
      <c r="A24" s="192">
        <v>21</v>
      </c>
      <c r="B24" s="193" t="s">
        <v>876</v>
      </c>
      <c r="C24" s="194">
        <v>0</v>
      </c>
      <c r="D24" s="194">
        <v>0</v>
      </c>
    </row>
    <row r="25" spans="1:4" ht="21.75" customHeight="1" x14ac:dyDescent="0.2">
      <c r="A25" s="192">
        <v>22</v>
      </c>
      <c r="B25" s="193" t="s">
        <v>877</v>
      </c>
      <c r="C25" s="194">
        <v>0</v>
      </c>
      <c r="D25" s="194">
        <v>0</v>
      </c>
    </row>
    <row r="26" spans="1:4" ht="21.75" customHeight="1" x14ac:dyDescent="0.2">
      <c r="A26" s="192">
        <v>27</v>
      </c>
      <c r="B26" s="193" t="s">
        <v>878</v>
      </c>
      <c r="C26" s="194">
        <v>0</v>
      </c>
      <c r="D26" s="194">
        <v>0</v>
      </c>
    </row>
    <row r="27" spans="1:4" ht="27.75" customHeight="1" x14ac:dyDescent="0.2">
      <c r="A27" s="192">
        <v>28</v>
      </c>
      <c r="B27" s="193" t="s">
        <v>879</v>
      </c>
      <c r="C27" s="194">
        <v>0</v>
      </c>
      <c r="D27" s="194">
        <v>0</v>
      </c>
    </row>
    <row r="28" spans="1:4" ht="27.75" customHeight="1" x14ac:dyDescent="0.2">
      <c r="A28" s="192">
        <v>29</v>
      </c>
      <c r="B28" s="193" t="s">
        <v>880</v>
      </c>
      <c r="C28" s="194">
        <v>0</v>
      </c>
      <c r="D28" s="194">
        <v>0</v>
      </c>
    </row>
    <row r="29" spans="1:4" ht="27.75" customHeight="1" x14ac:dyDescent="0.2">
      <c r="A29" s="192">
        <v>30</v>
      </c>
      <c r="B29" s="193" t="s">
        <v>881</v>
      </c>
      <c r="C29" s="194">
        <v>0.25900000000000001</v>
      </c>
      <c r="D29" s="194">
        <v>0</v>
      </c>
    </row>
    <row r="30" spans="1:4" ht="27.75" customHeight="1" x14ac:dyDescent="0.2">
      <c r="A30" s="192">
        <v>31</v>
      </c>
      <c r="B30" s="193" t="s">
        <v>882</v>
      </c>
      <c r="C30" s="194">
        <v>0</v>
      </c>
      <c r="D30" s="194">
        <v>0</v>
      </c>
    </row>
    <row r="31" spans="1:4" ht="27.75" customHeight="1" x14ac:dyDescent="0.2">
      <c r="A31" s="192">
        <v>32</v>
      </c>
      <c r="B31" s="193" t="s">
        <v>883</v>
      </c>
      <c r="C31" s="194">
        <v>0</v>
      </c>
      <c r="D31" s="194">
        <v>2.1669999999999998</v>
      </c>
    </row>
    <row r="32" spans="1:4" ht="27.75" customHeight="1" x14ac:dyDescent="0.2">
      <c r="A32" s="192">
        <v>44</v>
      </c>
      <c r="B32" s="193" t="s">
        <v>884</v>
      </c>
      <c r="C32" s="194">
        <v>0</v>
      </c>
      <c r="D32" s="194">
        <v>2.1669999999999998</v>
      </c>
    </row>
    <row r="33" spans="1:4" ht="27.75" customHeight="1" x14ac:dyDescent="0.2">
      <c r="A33" s="192">
        <v>45</v>
      </c>
      <c r="B33" s="193" t="s">
        <v>885</v>
      </c>
      <c r="C33" s="194">
        <v>0</v>
      </c>
      <c r="D33" s="194">
        <v>2.1669999999999998</v>
      </c>
    </row>
    <row r="34" spans="1:4" ht="27.75" customHeight="1" x14ac:dyDescent="0.2">
      <c r="A34" s="192">
        <v>49</v>
      </c>
      <c r="B34" s="193" t="s">
        <v>886</v>
      </c>
      <c r="C34" s="194">
        <v>0</v>
      </c>
      <c r="D34" s="194">
        <v>0</v>
      </c>
    </row>
    <row r="35" spans="1:4" ht="27.75" customHeight="1" x14ac:dyDescent="0.2">
      <c r="A35" s="192">
        <v>50</v>
      </c>
      <c r="B35" s="193" t="s">
        <v>887</v>
      </c>
      <c r="C35" s="194">
        <v>3.266</v>
      </c>
      <c r="D35" s="194">
        <v>0.6</v>
      </c>
    </row>
    <row r="36" spans="1:4" ht="27.75" customHeight="1" x14ac:dyDescent="0.2">
      <c r="A36" s="192">
        <v>51</v>
      </c>
      <c r="B36" s="193" t="s">
        <v>888</v>
      </c>
      <c r="C36" s="194">
        <v>0</v>
      </c>
      <c r="D36" s="194">
        <v>0</v>
      </c>
    </row>
    <row r="37" spans="1:4" ht="27.75" customHeight="1" x14ac:dyDescent="0.2">
      <c r="A37" s="192">
        <v>52</v>
      </c>
      <c r="B37" s="193" t="s">
        <v>889</v>
      </c>
      <c r="C37" s="194">
        <v>0</v>
      </c>
      <c r="D37" s="194">
        <v>0</v>
      </c>
    </row>
    <row r="38" spans="1:4" ht="27.75" customHeight="1" x14ac:dyDescent="0.2">
      <c r="A38" s="192">
        <v>55</v>
      </c>
      <c r="B38" s="193" t="s">
        <v>890</v>
      </c>
      <c r="C38" s="194">
        <v>0</v>
      </c>
      <c r="D38" s="194">
        <v>3.0190000000000001</v>
      </c>
    </row>
    <row r="39" spans="1:4" ht="27.75" customHeight="1" x14ac:dyDescent="0.2">
      <c r="A39" s="192">
        <v>56</v>
      </c>
      <c r="B39" s="193" t="s">
        <v>891</v>
      </c>
      <c r="C39" s="194">
        <v>0</v>
      </c>
      <c r="D39" s="194">
        <v>3.0190000000000001</v>
      </c>
    </row>
    <row r="40" spans="1:4" ht="27.75" customHeight="1" x14ac:dyDescent="0.2">
      <c r="A40" s="192">
        <v>57</v>
      </c>
      <c r="B40" s="193" t="s">
        <v>892</v>
      </c>
      <c r="C40" s="194">
        <v>0</v>
      </c>
      <c r="D40" s="194">
        <v>3.0190000000000001</v>
      </c>
    </row>
    <row r="41" spans="1:4" ht="27.75" customHeight="1" x14ac:dyDescent="0.2">
      <c r="A41" s="192">
        <v>60</v>
      </c>
      <c r="B41" s="193" t="s">
        <v>893</v>
      </c>
      <c r="C41" s="194">
        <v>0</v>
      </c>
      <c r="D41" s="194">
        <v>1.6080000000000001</v>
      </c>
    </row>
    <row r="42" spans="1:4" ht="27.75" customHeight="1" x14ac:dyDescent="0.2">
      <c r="A42" s="192">
        <v>61</v>
      </c>
      <c r="B42" s="193" t="s">
        <v>894</v>
      </c>
      <c r="C42" s="194">
        <v>0</v>
      </c>
      <c r="D42" s="194">
        <v>0</v>
      </c>
    </row>
    <row r="43" spans="1:4" ht="27.75" customHeight="1" x14ac:dyDescent="0.2">
      <c r="A43" s="192">
        <v>62</v>
      </c>
      <c r="B43" s="193" t="s">
        <v>895</v>
      </c>
      <c r="C43" s="194">
        <v>0</v>
      </c>
      <c r="D43" s="194">
        <v>0</v>
      </c>
    </row>
    <row r="44" spans="1:4" ht="27.75" customHeight="1" x14ac:dyDescent="0.2">
      <c r="A44" s="192">
        <v>63</v>
      </c>
      <c r="B44" s="193" t="s">
        <v>896</v>
      </c>
      <c r="C44" s="194">
        <v>0</v>
      </c>
      <c r="D44" s="194">
        <v>0</v>
      </c>
    </row>
    <row r="45" spans="1:4" ht="27.75" customHeight="1" x14ac:dyDescent="0.2">
      <c r="A45" s="192">
        <v>64</v>
      </c>
      <c r="B45" s="193" t="s">
        <v>897</v>
      </c>
      <c r="C45" s="194">
        <v>0</v>
      </c>
      <c r="D45" s="194">
        <v>2.1669999999999998</v>
      </c>
    </row>
    <row r="46" spans="1:4" ht="27.75" customHeight="1" x14ac:dyDescent="0.2">
      <c r="A46" s="192">
        <v>65</v>
      </c>
      <c r="B46" s="193" t="s">
        <v>898</v>
      </c>
      <c r="C46" s="194">
        <v>0</v>
      </c>
      <c r="D46" s="194">
        <v>2.1669999999999998</v>
      </c>
    </row>
    <row r="47" spans="1:4" ht="27.75" customHeight="1" x14ac:dyDescent="0.2">
      <c r="A47" s="192">
        <v>70</v>
      </c>
      <c r="B47" s="193" t="s">
        <v>899</v>
      </c>
      <c r="C47" s="194">
        <v>0</v>
      </c>
      <c r="D47" s="194">
        <v>2.1669999999999998</v>
      </c>
    </row>
    <row r="48" spans="1:4" ht="27.75" customHeight="1" x14ac:dyDescent="0.2">
      <c r="A48" s="192">
        <v>71</v>
      </c>
      <c r="B48" s="193" t="s">
        <v>900</v>
      </c>
      <c r="C48" s="194">
        <v>0</v>
      </c>
      <c r="D48" s="194">
        <v>2.1669999999999998</v>
      </c>
    </row>
    <row r="49" spans="1:4" ht="27.75" customHeight="1" x14ac:dyDescent="0.2">
      <c r="A49" s="192">
        <v>72</v>
      </c>
      <c r="B49" s="193" t="s">
        <v>901</v>
      </c>
      <c r="C49" s="194">
        <v>1.7829999999999999</v>
      </c>
      <c r="D49" s="194">
        <v>2.1669999999999998</v>
      </c>
    </row>
    <row r="50" spans="1:4" ht="27.75" customHeight="1" x14ac:dyDescent="0.2">
      <c r="A50" s="192">
        <v>73</v>
      </c>
      <c r="B50" s="193" t="s">
        <v>902</v>
      </c>
      <c r="C50" s="194">
        <v>0</v>
      </c>
      <c r="D50" s="194">
        <v>0</v>
      </c>
    </row>
    <row r="51" spans="1:4" ht="27.75" customHeight="1" x14ac:dyDescent="0.2">
      <c r="A51" s="192">
        <v>74</v>
      </c>
      <c r="B51" s="193" t="s">
        <v>903</v>
      </c>
      <c r="C51" s="194">
        <v>0</v>
      </c>
      <c r="D51" s="194">
        <v>0.6</v>
      </c>
    </row>
    <row r="52" spans="1:4" ht="27.75" customHeight="1" x14ac:dyDescent="0.2">
      <c r="A52" s="192">
        <v>75</v>
      </c>
      <c r="B52" s="193" t="s">
        <v>904</v>
      </c>
      <c r="C52" s="194">
        <v>0</v>
      </c>
      <c r="D52" s="194">
        <v>0</v>
      </c>
    </row>
    <row r="53" spans="1:4" ht="27.75" customHeight="1" x14ac:dyDescent="0.2">
      <c r="A53" s="192">
        <v>76</v>
      </c>
      <c r="B53" s="193" t="s">
        <v>905</v>
      </c>
      <c r="C53" s="194">
        <v>0</v>
      </c>
      <c r="D53" s="194">
        <v>1.6080000000000001</v>
      </c>
    </row>
    <row r="54" spans="1:4" ht="27.75" customHeight="1" x14ac:dyDescent="0.2">
      <c r="A54" s="192">
        <v>77</v>
      </c>
      <c r="B54" s="193" t="s">
        <v>906</v>
      </c>
      <c r="C54" s="194">
        <v>0</v>
      </c>
      <c r="D54" s="194">
        <v>1.6080000000000001</v>
      </c>
    </row>
    <row r="55" spans="1:4" ht="27.75" customHeight="1" x14ac:dyDescent="0.2">
      <c r="A55" s="192">
        <v>78</v>
      </c>
      <c r="B55" s="193" t="s">
        <v>907</v>
      </c>
      <c r="C55" s="194">
        <v>0</v>
      </c>
      <c r="D55" s="194">
        <v>0</v>
      </c>
    </row>
    <row r="56" spans="1:4" ht="27.75" customHeight="1" x14ac:dyDescent="0.2">
      <c r="A56" s="192">
        <v>84</v>
      </c>
      <c r="B56" s="193" t="s">
        <v>908</v>
      </c>
      <c r="C56" s="194">
        <v>1.887</v>
      </c>
      <c r="D56" s="194">
        <v>2.1669999999999998</v>
      </c>
    </row>
    <row r="57" spans="1:4" ht="27.75" customHeight="1" x14ac:dyDescent="0.2">
      <c r="A57" s="192">
        <v>85</v>
      </c>
      <c r="B57" s="193" t="s">
        <v>909</v>
      </c>
      <c r="C57" s="194">
        <v>0</v>
      </c>
      <c r="D57" s="194">
        <v>0</v>
      </c>
    </row>
    <row r="58" spans="1:4" ht="27.75" customHeight="1" x14ac:dyDescent="0.2">
      <c r="A58" s="192">
        <v>86</v>
      </c>
      <c r="B58" s="193" t="s">
        <v>910</v>
      </c>
      <c r="C58" s="194">
        <v>0</v>
      </c>
      <c r="D58" s="194">
        <v>3.6259999999999999</v>
      </c>
    </row>
    <row r="59" spans="1:4" ht="27.75" customHeight="1" x14ac:dyDescent="0.2">
      <c r="A59" s="192">
        <v>87</v>
      </c>
      <c r="B59" s="193" t="s">
        <v>911</v>
      </c>
      <c r="C59" s="194">
        <v>0</v>
      </c>
      <c r="D59" s="194">
        <v>0</v>
      </c>
    </row>
    <row r="60" spans="1:4" ht="27.75" customHeight="1" x14ac:dyDescent="0.2">
      <c r="A60" s="192">
        <v>89</v>
      </c>
      <c r="B60" s="193" t="s">
        <v>912</v>
      </c>
      <c r="C60" s="194">
        <v>0</v>
      </c>
      <c r="D60" s="194">
        <v>0</v>
      </c>
    </row>
    <row r="61" spans="1:4" ht="27.75" customHeight="1" x14ac:dyDescent="0.2">
      <c r="A61" s="192">
        <v>90</v>
      </c>
      <c r="B61" s="193" t="s">
        <v>913</v>
      </c>
      <c r="C61" s="194">
        <v>0</v>
      </c>
      <c r="D61" s="194">
        <v>0</v>
      </c>
    </row>
    <row r="62" spans="1:4" ht="27.75" customHeight="1" x14ac:dyDescent="0.2">
      <c r="A62" s="192">
        <v>91</v>
      </c>
      <c r="B62" s="193" t="s">
        <v>914</v>
      </c>
      <c r="C62" s="194">
        <v>0</v>
      </c>
      <c r="D62" s="194">
        <v>0</v>
      </c>
    </row>
    <row r="63" spans="1:4" ht="27.75" customHeight="1" x14ac:dyDescent="0.2">
      <c r="A63" s="192">
        <v>94</v>
      </c>
      <c r="B63" s="193" t="s">
        <v>915</v>
      </c>
      <c r="C63" s="194">
        <v>0</v>
      </c>
      <c r="D63" s="194">
        <v>2.1669999999999998</v>
      </c>
    </row>
    <row r="64" spans="1:4" ht="27.75" customHeight="1" x14ac:dyDescent="0.2">
      <c r="A64" s="192">
        <v>101</v>
      </c>
      <c r="B64" s="193" t="s">
        <v>916</v>
      </c>
      <c r="C64" s="194">
        <v>0</v>
      </c>
      <c r="D64" s="194">
        <v>0.6</v>
      </c>
    </row>
    <row r="65" spans="1:4" ht="27.75" customHeight="1" x14ac:dyDescent="0.2">
      <c r="A65" s="192">
        <v>102</v>
      </c>
      <c r="B65" s="193" t="s">
        <v>917</v>
      </c>
      <c r="C65" s="194">
        <v>0</v>
      </c>
      <c r="D65" s="194">
        <v>0</v>
      </c>
    </row>
    <row r="66" spans="1:4" ht="27.75" customHeight="1" x14ac:dyDescent="0.2">
      <c r="A66" s="192">
        <v>103</v>
      </c>
      <c r="B66" s="193" t="s">
        <v>918</v>
      </c>
      <c r="C66" s="194">
        <v>0</v>
      </c>
      <c r="D66" s="194">
        <v>0</v>
      </c>
    </row>
    <row r="67" spans="1:4" ht="27.75" customHeight="1" x14ac:dyDescent="0.2">
      <c r="A67" s="192">
        <v>104</v>
      </c>
      <c r="B67" s="193" t="s">
        <v>919</v>
      </c>
      <c r="C67" s="194">
        <v>0</v>
      </c>
      <c r="D67" s="194">
        <v>0</v>
      </c>
    </row>
    <row r="68" spans="1:4" ht="27.75" customHeight="1" x14ac:dyDescent="0.2">
      <c r="A68" s="192">
        <v>105</v>
      </c>
      <c r="B68" s="193" t="s">
        <v>920</v>
      </c>
      <c r="C68" s="194">
        <v>0</v>
      </c>
      <c r="D68" s="194">
        <v>1.6080000000000001</v>
      </c>
    </row>
    <row r="69" spans="1:4" ht="27.75" customHeight="1" x14ac:dyDescent="0.2">
      <c r="A69" s="192">
        <v>108</v>
      </c>
      <c r="B69" s="193" t="s">
        <v>921</v>
      </c>
      <c r="C69" s="194">
        <v>0</v>
      </c>
      <c r="D69" s="194">
        <v>1.6080000000000001</v>
      </c>
    </row>
    <row r="70" spans="1:4" ht="27.75" customHeight="1" x14ac:dyDescent="0.2">
      <c r="A70" s="192">
        <v>112</v>
      </c>
      <c r="B70" s="193" t="s">
        <v>922</v>
      </c>
      <c r="C70" s="194">
        <v>0</v>
      </c>
      <c r="D70" s="194">
        <v>0</v>
      </c>
    </row>
    <row r="71" spans="1:4" ht="27.75" customHeight="1" x14ac:dyDescent="0.2">
      <c r="A71" s="192">
        <v>117</v>
      </c>
      <c r="B71" s="193" t="s">
        <v>923</v>
      </c>
      <c r="C71" s="194">
        <v>0</v>
      </c>
      <c r="D71" s="194">
        <v>0</v>
      </c>
    </row>
    <row r="72" spans="1:4" ht="27.75" customHeight="1" x14ac:dyDescent="0.2">
      <c r="A72" s="192">
        <v>118</v>
      </c>
      <c r="B72" s="193" t="s">
        <v>924</v>
      </c>
      <c r="C72" s="194">
        <v>0</v>
      </c>
      <c r="D72" s="194">
        <v>0</v>
      </c>
    </row>
    <row r="73" spans="1:4" ht="27.75" customHeight="1" x14ac:dyDescent="0.2">
      <c r="A73" s="192">
        <v>119</v>
      </c>
      <c r="B73" s="193" t="s">
        <v>925</v>
      </c>
      <c r="C73" s="194">
        <v>0</v>
      </c>
      <c r="D73" s="194">
        <v>0</v>
      </c>
    </row>
    <row r="74" spans="1:4" ht="27.75" customHeight="1" x14ac:dyDescent="0.2">
      <c r="A74" s="192">
        <v>120</v>
      </c>
      <c r="B74" s="193" t="s">
        <v>926</v>
      </c>
      <c r="C74" s="194">
        <v>0</v>
      </c>
      <c r="D74" s="194">
        <v>0</v>
      </c>
    </row>
    <row r="75" spans="1:4" ht="27.75" customHeight="1" x14ac:dyDescent="0.2">
      <c r="A75" s="192">
        <v>121</v>
      </c>
      <c r="B75" s="193" t="s">
        <v>927</v>
      </c>
      <c r="C75" s="194">
        <v>0</v>
      </c>
      <c r="D75" s="194">
        <v>2.1669999999999998</v>
      </c>
    </row>
    <row r="76" spans="1:4" ht="27.75" customHeight="1" x14ac:dyDescent="0.2">
      <c r="A76" s="192">
        <v>122</v>
      </c>
      <c r="B76" s="193" t="s">
        <v>928</v>
      </c>
      <c r="C76" s="194">
        <v>1.625</v>
      </c>
      <c r="D76" s="194">
        <v>0</v>
      </c>
    </row>
    <row r="77" spans="1:4" ht="27.75" customHeight="1" x14ac:dyDescent="0.2">
      <c r="A77" s="192">
        <v>126</v>
      </c>
      <c r="B77" s="193" t="s">
        <v>929</v>
      </c>
      <c r="C77" s="194">
        <v>0</v>
      </c>
      <c r="D77" s="194">
        <v>0.6</v>
      </c>
    </row>
    <row r="78" spans="1:4" ht="27.75" customHeight="1" x14ac:dyDescent="0.2">
      <c r="A78" s="192">
        <v>130</v>
      </c>
      <c r="B78" s="193" t="s">
        <v>930</v>
      </c>
      <c r="C78" s="194">
        <v>0</v>
      </c>
      <c r="D78" s="194">
        <v>0</v>
      </c>
    </row>
    <row r="79" spans="1:4" ht="27.75" customHeight="1" x14ac:dyDescent="0.2">
      <c r="A79" s="192">
        <v>131</v>
      </c>
      <c r="B79" s="193" t="s">
        <v>931</v>
      </c>
      <c r="C79" s="194">
        <v>0</v>
      </c>
      <c r="D79" s="194">
        <v>0</v>
      </c>
    </row>
    <row r="80" spans="1:4" ht="27.75" customHeight="1" x14ac:dyDescent="0.2">
      <c r="A80" s="192">
        <v>132</v>
      </c>
      <c r="B80" s="193" t="s">
        <v>932</v>
      </c>
      <c r="C80" s="194">
        <v>0</v>
      </c>
      <c r="D80" s="194">
        <v>0.6</v>
      </c>
    </row>
    <row r="81" spans="1:4" ht="27.75" customHeight="1" x14ac:dyDescent="0.2">
      <c r="A81" s="192">
        <v>135</v>
      </c>
      <c r="B81" s="193" t="s">
        <v>933</v>
      </c>
      <c r="C81" s="194">
        <v>0</v>
      </c>
      <c r="D81" s="194">
        <v>3.6259999999999999</v>
      </c>
    </row>
    <row r="82" spans="1:4" ht="27.75" customHeight="1" x14ac:dyDescent="0.2">
      <c r="A82" s="192">
        <v>136</v>
      </c>
      <c r="B82" s="193" t="s">
        <v>934</v>
      </c>
      <c r="C82" s="194">
        <v>0</v>
      </c>
      <c r="D82" s="194">
        <v>0</v>
      </c>
    </row>
    <row r="83" spans="1:4" ht="27.75" customHeight="1" x14ac:dyDescent="0.2">
      <c r="A83" s="192">
        <v>137</v>
      </c>
      <c r="B83" s="193" t="s">
        <v>935</v>
      </c>
      <c r="C83" s="194">
        <v>0</v>
      </c>
      <c r="D83" s="194">
        <v>2.1669999999999998</v>
      </c>
    </row>
    <row r="84" spans="1:4" ht="27.75" customHeight="1" x14ac:dyDescent="0.2">
      <c r="A84" s="192">
        <v>138</v>
      </c>
      <c r="B84" s="193" t="s">
        <v>936</v>
      </c>
      <c r="C84" s="194">
        <v>0</v>
      </c>
      <c r="D84" s="194">
        <v>2.1669999999999998</v>
      </c>
    </row>
    <row r="85" spans="1:4" ht="27.75" customHeight="1" x14ac:dyDescent="0.2">
      <c r="A85" s="192">
        <v>139</v>
      </c>
      <c r="B85" s="193" t="s">
        <v>937</v>
      </c>
      <c r="C85" s="194">
        <v>1.43</v>
      </c>
      <c r="D85" s="194">
        <v>2.1669999999999998</v>
      </c>
    </row>
    <row r="86" spans="1:4" ht="27.75" customHeight="1" x14ac:dyDescent="0.2">
      <c r="A86" s="192">
        <v>140</v>
      </c>
      <c r="B86" s="193" t="s">
        <v>938</v>
      </c>
      <c r="C86" s="194">
        <v>0</v>
      </c>
      <c r="D86" s="194">
        <v>2.1669999999999998</v>
      </c>
    </row>
    <row r="87" spans="1:4" ht="27.75" customHeight="1" x14ac:dyDescent="0.2">
      <c r="A87" s="192">
        <v>141</v>
      </c>
      <c r="B87" s="193" t="s">
        <v>939</v>
      </c>
      <c r="C87" s="194">
        <v>0</v>
      </c>
      <c r="D87" s="194">
        <v>0</v>
      </c>
    </row>
    <row r="88" spans="1:4" ht="27.75" customHeight="1" x14ac:dyDescent="0.2">
      <c r="A88" s="192">
        <v>142</v>
      </c>
      <c r="B88" s="193" t="s">
        <v>940</v>
      </c>
      <c r="C88" s="194">
        <v>2.843</v>
      </c>
      <c r="D88" s="194">
        <v>0</v>
      </c>
    </row>
    <row r="89" spans="1:4" ht="27.75" customHeight="1" x14ac:dyDescent="0.2">
      <c r="A89" s="192">
        <v>144</v>
      </c>
      <c r="B89" s="193" t="s">
        <v>941</v>
      </c>
      <c r="C89" s="194">
        <v>1.115</v>
      </c>
      <c r="D89" s="194">
        <v>0</v>
      </c>
    </row>
    <row r="90" spans="1:4" ht="27.75" customHeight="1" x14ac:dyDescent="0.2">
      <c r="A90" s="192">
        <v>145</v>
      </c>
      <c r="B90" s="193" t="s">
        <v>942</v>
      </c>
      <c r="C90" s="194">
        <v>0</v>
      </c>
      <c r="D90" s="194">
        <v>0</v>
      </c>
    </row>
    <row r="91" spans="1:4" ht="27.75" customHeight="1" x14ac:dyDescent="0.2">
      <c r="A91" s="192">
        <v>146</v>
      </c>
      <c r="B91" s="193" t="s">
        <v>943</v>
      </c>
      <c r="C91" s="194">
        <v>0</v>
      </c>
      <c r="D91" s="194">
        <v>0</v>
      </c>
    </row>
    <row r="92" spans="1:4" ht="27.75" customHeight="1" x14ac:dyDescent="0.2">
      <c r="A92" s="192">
        <v>147</v>
      </c>
      <c r="B92" s="193" t="s">
        <v>944</v>
      </c>
      <c r="C92" s="194">
        <v>0</v>
      </c>
      <c r="D92" s="194">
        <v>0</v>
      </c>
    </row>
    <row r="93" spans="1:4" ht="27.75" customHeight="1" x14ac:dyDescent="0.2">
      <c r="A93" s="192">
        <v>148</v>
      </c>
      <c r="B93" s="193" t="s">
        <v>945</v>
      </c>
      <c r="C93" s="194">
        <v>0</v>
      </c>
      <c r="D93" s="194">
        <v>0</v>
      </c>
    </row>
    <row r="94" spans="1:4" ht="27.75" customHeight="1" x14ac:dyDescent="0.2">
      <c r="A94" s="192">
        <v>149</v>
      </c>
      <c r="B94" s="193" t="s">
        <v>946</v>
      </c>
      <c r="C94" s="194">
        <v>0</v>
      </c>
      <c r="D94" s="194">
        <v>0</v>
      </c>
    </row>
    <row r="95" spans="1:4" ht="27.75" customHeight="1" x14ac:dyDescent="0.2">
      <c r="A95" s="192">
        <v>150</v>
      </c>
      <c r="B95" s="193" t="s">
        <v>947</v>
      </c>
      <c r="C95" s="194">
        <v>0</v>
      </c>
      <c r="D95" s="194">
        <v>0</v>
      </c>
    </row>
    <row r="96" spans="1:4" ht="27.75" customHeight="1" x14ac:dyDescent="0.2">
      <c r="A96" s="192">
        <v>151</v>
      </c>
      <c r="B96" s="193" t="s">
        <v>948</v>
      </c>
      <c r="C96" s="194">
        <v>0</v>
      </c>
      <c r="D96" s="194">
        <v>0</v>
      </c>
    </row>
    <row r="97" spans="1:4" ht="27.75" customHeight="1" x14ac:dyDescent="0.2">
      <c r="A97" s="192">
        <v>152</v>
      </c>
      <c r="B97" s="193" t="s">
        <v>949</v>
      </c>
      <c r="C97" s="194">
        <v>0</v>
      </c>
      <c r="D97" s="194">
        <v>0</v>
      </c>
    </row>
    <row r="98" spans="1:4" ht="27.75" customHeight="1" x14ac:dyDescent="0.2">
      <c r="A98" s="192">
        <v>155</v>
      </c>
      <c r="B98" s="193" t="s">
        <v>950</v>
      </c>
      <c r="C98" s="194">
        <v>0</v>
      </c>
      <c r="D98" s="194">
        <v>0</v>
      </c>
    </row>
    <row r="99" spans="1:4" ht="27.75" customHeight="1" x14ac:dyDescent="0.2">
      <c r="A99" s="192">
        <v>157</v>
      </c>
      <c r="B99" s="193" t="s">
        <v>951</v>
      </c>
      <c r="C99" s="194">
        <v>0</v>
      </c>
      <c r="D99" s="194">
        <v>0</v>
      </c>
    </row>
    <row r="100" spans="1:4" ht="27.75" customHeight="1" x14ac:dyDescent="0.2">
      <c r="A100" s="192">
        <v>159</v>
      </c>
      <c r="B100" s="193" t="s">
        <v>952</v>
      </c>
      <c r="C100" s="194">
        <v>0</v>
      </c>
      <c r="D100" s="194">
        <v>0</v>
      </c>
    </row>
    <row r="101" spans="1:4" ht="27.75" customHeight="1" x14ac:dyDescent="0.2">
      <c r="A101" s="192">
        <v>161</v>
      </c>
      <c r="B101" s="193" t="s">
        <v>953</v>
      </c>
      <c r="C101" s="194">
        <v>2.4220000000000002</v>
      </c>
      <c r="D101" s="194">
        <v>0</v>
      </c>
    </row>
    <row r="102" spans="1:4" ht="27.75" customHeight="1" x14ac:dyDescent="0.2">
      <c r="A102" s="192">
        <v>162</v>
      </c>
      <c r="B102" s="193" t="s">
        <v>954</v>
      </c>
      <c r="C102" s="194">
        <v>0</v>
      </c>
      <c r="D102" s="194">
        <v>0</v>
      </c>
    </row>
    <row r="103" spans="1:4" ht="27.75" customHeight="1" x14ac:dyDescent="0.2">
      <c r="A103" s="192">
        <v>164</v>
      </c>
      <c r="B103" s="193" t="s">
        <v>955</v>
      </c>
      <c r="C103" s="194">
        <v>0</v>
      </c>
      <c r="D103" s="194">
        <v>0.6</v>
      </c>
    </row>
    <row r="104" spans="1:4" ht="27.75" customHeight="1" x14ac:dyDescent="0.2">
      <c r="A104" s="192">
        <v>166</v>
      </c>
      <c r="B104" s="193" t="s">
        <v>956</v>
      </c>
      <c r="C104" s="194">
        <v>0</v>
      </c>
      <c r="D104" s="194">
        <v>0</v>
      </c>
    </row>
    <row r="105" spans="1:4" ht="27.75" customHeight="1" x14ac:dyDescent="0.2">
      <c r="A105" s="192">
        <v>167</v>
      </c>
      <c r="B105" s="193" t="s">
        <v>957</v>
      </c>
      <c r="C105" s="194">
        <v>0</v>
      </c>
      <c r="D105" s="194">
        <v>0</v>
      </c>
    </row>
    <row r="106" spans="1:4" ht="27.75" customHeight="1" x14ac:dyDescent="0.2">
      <c r="A106" s="192">
        <v>168</v>
      </c>
      <c r="B106" s="193" t="s">
        <v>958</v>
      </c>
      <c r="C106" s="194">
        <v>0</v>
      </c>
      <c r="D106" s="194">
        <v>0.55000000000000004</v>
      </c>
    </row>
    <row r="107" spans="1:4" ht="27.75" customHeight="1" x14ac:dyDescent="0.2">
      <c r="A107" s="192">
        <v>169</v>
      </c>
      <c r="B107" s="193" t="s">
        <v>959</v>
      </c>
      <c r="C107" s="194">
        <v>0</v>
      </c>
      <c r="D107" s="194">
        <v>0</v>
      </c>
    </row>
    <row r="108" spans="1:4" ht="27.75" customHeight="1" x14ac:dyDescent="0.2">
      <c r="A108" s="192">
        <v>192</v>
      </c>
      <c r="B108" s="193" t="s">
        <v>960</v>
      </c>
      <c r="C108" s="194">
        <v>0</v>
      </c>
      <c r="D108" s="194">
        <v>0</v>
      </c>
    </row>
    <row r="109" spans="1:4" ht="27.75" customHeight="1" x14ac:dyDescent="0.2">
      <c r="A109" s="192">
        <v>193</v>
      </c>
      <c r="B109" s="193" t="s">
        <v>961</v>
      </c>
      <c r="C109" s="194">
        <v>0</v>
      </c>
      <c r="D109" s="194">
        <v>2.1669999999999998</v>
      </c>
    </row>
    <row r="110" spans="1:4" ht="27.75" customHeight="1" x14ac:dyDescent="0.2">
      <c r="A110" s="192">
        <v>194</v>
      </c>
      <c r="B110" s="193" t="s">
        <v>962</v>
      </c>
      <c r="C110" s="194">
        <v>0</v>
      </c>
      <c r="D110" s="194">
        <v>0</v>
      </c>
    </row>
    <row r="111" spans="1:4" ht="27.75" customHeight="1" x14ac:dyDescent="0.2">
      <c r="A111" s="192">
        <v>195</v>
      </c>
      <c r="B111" s="193" t="s">
        <v>963</v>
      </c>
      <c r="C111" s="194">
        <v>0</v>
      </c>
      <c r="D111" s="194">
        <v>0</v>
      </c>
    </row>
    <row r="112" spans="1:4" ht="27.75" customHeight="1" x14ac:dyDescent="0.2">
      <c r="A112" s="192">
        <v>196</v>
      </c>
      <c r="B112" s="193" t="s">
        <v>964</v>
      </c>
      <c r="C112" s="194">
        <v>0</v>
      </c>
      <c r="D112" s="194">
        <v>0</v>
      </c>
    </row>
    <row r="113" spans="1:4" ht="27.75" customHeight="1" x14ac:dyDescent="0.2">
      <c r="A113" s="192">
        <v>197</v>
      </c>
      <c r="B113" s="193" t="s">
        <v>965</v>
      </c>
      <c r="C113" s="194">
        <v>0</v>
      </c>
      <c r="D113" s="194">
        <v>0</v>
      </c>
    </row>
    <row r="114" spans="1:4" ht="27.75" customHeight="1" x14ac:dyDescent="0.2">
      <c r="A114" s="192">
        <v>198</v>
      </c>
      <c r="B114" s="193" t="s">
        <v>966</v>
      </c>
      <c r="C114" s="194">
        <v>1.81</v>
      </c>
      <c r="D114" s="194">
        <v>0</v>
      </c>
    </row>
    <row r="115" spans="1:4" ht="27.75" customHeight="1" x14ac:dyDescent="0.2">
      <c r="A115" s="192">
        <v>199</v>
      </c>
      <c r="B115" s="193" t="s">
        <v>967</v>
      </c>
      <c r="C115" s="194">
        <v>0</v>
      </c>
      <c r="D115" s="194">
        <v>0</v>
      </c>
    </row>
    <row r="116" spans="1:4" ht="27.75" customHeight="1" x14ac:dyDescent="0.2">
      <c r="A116" s="192">
        <v>200</v>
      </c>
      <c r="B116" s="193" t="s">
        <v>968</v>
      </c>
      <c r="C116" s="194">
        <v>0</v>
      </c>
      <c r="D116" s="194">
        <v>0.6</v>
      </c>
    </row>
    <row r="117" spans="1:4" ht="27.75" customHeight="1" x14ac:dyDescent="0.2">
      <c r="A117" s="192">
        <v>201</v>
      </c>
      <c r="B117" s="193" t="s">
        <v>969</v>
      </c>
      <c r="C117" s="194">
        <v>0</v>
      </c>
      <c r="D117" s="194">
        <v>0.25900000000000001</v>
      </c>
    </row>
    <row r="118" spans="1:4" ht="27.75" customHeight="1" x14ac:dyDescent="0.2">
      <c r="A118" s="192">
        <v>202</v>
      </c>
      <c r="B118" s="193" t="s">
        <v>970</v>
      </c>
      <c r="C118" s="194">
        <v>0</v>
      </c>
      <c r="D118" s="194">
        <v>2.1669999999999998</v>
      </c>
    </row>
    <row r="119" spans="1:4" ht="27.75" customHeight="1" x14ac:dyDescent="0.2">
      <c r="A119" s="192">
        <v>203</v>
      </c>
      <c r="B119" s="193" t="s">
        <v>971</v>
      </c>
      <c r="C119" s="194">
        <v>0</v>
      </c>
      <c r="D119" s="194">
        <v>2.1669999999999998</v>
      </c>
    </row>
    <row r="120" spans="1:4" ht="27.75" customHeight="1" x14ac:dyDescent="0.2">
      <c r="A120" s="192">
        <v>204</v>
      </c>
      <c r="B120" s="193" t="s">
        <v>972</v>
      </c>
      <c r="C120" s="194">
        <v>0</v>
      </c>
      <c r="D120" s="194">
        <v>2.1669999999999998</v>
      </c>
    </row>
    <row r="121" spans="1:4" ht="27.75" customHeight="1" x14ac:dyDescent="0.2">
      <c r="A121" s="192">
        <v>206</v>
      </c>
      <c r="B121" s="193" t="s">
        <v>973</v>
      </c>
      <c r="C121" s="194">
        <v>0</v>
      </c>
      <c r="D121" s="194">
        <v>0</v>
      </c>
    </row>
    <row r="122" spans="1:4" ht="27.75" customHeight="1" x14ac:dyDescent="0.2">
      <c r="A122" s="192">
        <v>207</v>
      </c>
      <c r="B122" s="193" t="s">
        <v>974</v>
      </c>
      <c r="C122" s="194">
        <v>0</v>
      </c>
      <c r="D122" s="194">
        <v>0</v>
      </c>
    </row>
    <row r="123" spans="1:4" ht="27.75" customHeight="1" x14ac:dyDescent="0.2">
      <c r="A123" s="192">
        <v>209</v>
      </c>
      <c r="B123" s="193" t="s">
        <v>975</v>
      </c>
      <c r="C123" s="194">
        <v>0</v>
      </c>
      <c r="D123" s="194">
        <v>0</v>
      </c>
    </row>
    <row r="124" spans="1:4" ht="27.75" customHeight="1" x14ac:dyDescent="0.2">
      <c r="A124" s="192">
        <v>211</v>
      </c>
      <c r="B124" s="193" t="s">
        <v>976</v>
      </c>
      <c r="C124" s="194">
        <v>0</v>
      </c>
      <c r="D124" s="194">
        <v>0</v>
      </c>
    </row>
    <row r="125" spans="1:4" ht="27.75" customHeight="1" x14ac:dyDescent="0.2">
      <c r="A125" s="192">
        <v>212</v>
      </c>
      <c r="B125" s="193" t="s">
        <v>977</v>
      </c>
      <c r="C125" s="194">
        <v>0</v>
      </c>
      <c r="D125" s="194">
        <v>1.6080000000000001</v>
      </c>
    </row>
    <row r="126" spans="1:4" ht="27.75" customHeight="1" x14ac:dyDescent="0.2">
      <c r="A126" s="192">
        <v>214</v>
      </c>
      <c r="B126" s="193" t="s">
        <v>978</v>
      </c>
      <c r="C126" s="194">
        <v>0</v>
      </c>
      <c r="D126" s="194">
        <v>0</v>
      </c>
    </row>
    <row r="127" spans="1:4" ht="27.75" customHeight="1" x14ac:dyDescent="0.2">
      <c r="A127" s="192">
        <v>215</v>
      </c>
      <c r="B127" s="193" t="s">
        <v>979</v>
      </c>
      <c r="C127" s="194">
        <v>0</v>
      </c>
      <c r="D127" s="194">
        <v>2.1669999999999998</v>
      </c>
    </row>
    <row r="128" spans="1:4" ht="27.75" customHeight="1" x14ac:dyDescent="0.2">
      <c r="A128" s="192">
        <v>216</v>
      </c>
      <c r="B128" s="193" t="s">
        <v>980</v>
      </c>
      <c r="C128" s="194">
        <v>0</v>
      </c>
      <c r="D128" s="194">
        <v>2.1669999999999998</v>
      </c>
    </row>
    <row r="129" spans="1:4" ht="27.75" customHeight="1" x14ac:dyDescent="0.2">
      <c r="A129" s="192">
        <v>219</v>
      </c>
      <c r="B129" s="193" t="s">
        <v>981</v>
      </c>
      <c r="C129" s="194">
        <v>0</v>
      </c>
      <c r="D129" s="194">
        <v>2.1669999999999998</v>
      </c>
    </row>
    <row r="130" spans="1:4" ht="27.75" customHeight="1" x14ac:dyDescent="0.2">
      <c r="A130" s="192">
        <v>220</v>
      </c>
      <c r="B130" s="193" t="s">
        <v>982</v>
      </c>
      <c r="C130" s="194">
        <v>0</v>
      </c>
      <c r="D130" s="194">
        <v>1.6080000000000001</v>
      </c>
    </row>
    <row r="131" spans="1:4" ht="27.75" customHeight="1" x14ac:dyDescent="0.2">
      <c r="A131" s="192">
        <v>221</v>
      </c>
      <c r="B131" s="193" t="s">
        <v>983</v>
      </c>
      <c r="C131" s="194">
        <v>0</v>
      </c>
      <c r="D131" s="194">
        <v>2.1669999999999998</v>
      </c>
    </row>
    <row r="132" spans="1:4" ht="27.75" customHeight="1" x14ac:dyDescent="0.2">
      <c r="A132" s="192">
        <v>222</v>
      </c>
      <c r="B132" s="193" t="s">
        <v>984</v>
      </c>
      <c r="C132" s="194">
        <v>0</v>
      </c>
      <c r="D132" s="194">
        <v>1.6080000000000001</v>
      </c>
    </row>
    <row r="133" spans="1:4" ht="27.75" customHeight="1" x14ac:dyDescent="0.2">
      <c r="A133" s="192">
        <v>223</v>
      </c>
      <c r="B133" s="193" t="s">
        <v>985</v>
      </c>
      <c r="C133" s="194">
        <v>0</v>
      </c>
      <c r="D133" s="194">
        <v>1.6080000000000001</v>
      </c>
    </row>
    <row r="134" spans="1:4" ht="27.75" customHeight="1" x14ac:dyDescent="0.2">
      <c r="A134" s="192">
        <v>224</v>
      </c>
      <c r="B134" s="193" t="s">
        <v>986</v>
      </c>
      <c r="C134" s="194">
        <v>0</v>
      </c>
      <c r="D134" s="194">
        <v>0</v>
      </c>
    </row>
    <row r="135" spans="1:4" ht="27.75" customHeight="1" x14ac:dyDescent="0.2">
      <c r="A135" s="192">
        <v>225</v>
      </c>
      <c r="B135" s="193" t="s">
        <v>987</v>
      </c>
      <c r="C135" s="194">
        <v>0</v>
      </c>
      <c r="D135" s="194">
        <v>0</v>
      </c>
    </row>
    <row r="136" spans="1:4" ht="27.75" customHeight="1" x14ac:dyDescent="0.2">
      <c r="A136" s="192">
        <v>226</v>
      </c>
      <c r="B136" s="193" t="s">
        <v>988</v>
      </c>
      <c r="C136" s="194">
        <v>0</v>
      </c>
      <c r="D136" s="194">
        <v>1.6080000000000001</v>
      </c>
    </row>
    <row r="137" spans="1:4" ht="27.75" customHeight="1" x14ac:dyDescent="0.2">
      <c r="A137" s="192">
        <v>229</v>
      </c>
      <c r="B137" s="193" t="s">
        <v>989</v>
      </c>
      <c r="C137" s="194">
        <v>0</v>
      </c>
      <c r="D137" s="194">
        <v>0</v>
      </c>
    </row>
    <row r="138" spans="1:4" ht="27.75" customHeight="1" x14ac:dyDescent="0.2">
      <c r="A138" s="192">
        <v>230</v>
      </c>
      <c r="B138" s="193" t="s">
        <v>990</v>
      </c>
      <c r="C138" s="194">
        <v>0</v>
      </c>
      <c r="D138" s="194">
        <v>0</v>
      </c>
    </row>
    <row r="139" spans="1:4" ht="27.75" customHeight="1" x14ac:dyDescent="0.2">
      <c r="A139" s="192">
        <v>231</v>
      </c>
      <c r="B139" s="193" t="s">
        <v>991</v>
      </c>
      <c r="C139" s="194">
        <v>0</v>
      </c>
      <c r="D139" s="194">
        <v>3.6259999999999999</v>
      </c>
    </row>
    <row r="140" spans="1:4" ht="27.75" customHeight="1" x14ac:dyDescent="0.2">
      <c r="A140" s="192">
        <v>232</v>
      </c>
      <c r="B140" s="193" t="s">
        <v>992</v>
      </c>
      <c r="C140" s="194">
        <v>0</v>
      </c>
      <c r="D140" s="194">
        <v>3.6259999999999999</v>
      </c>
    </row>
    <row r="141" spans="1:4" ht="27.75" customHeight="1" x14ac:dyDescent="0.2">
      <c r="A141" s="192">
        <v>233</v>
      </c>
      <c r="B141" s="193" t="s">
        <v>993</v>
      </c>
      <c r="C141" s="194">
        <v>0</v>
      </c>
      <c r="D141" s="194">
        <v>1.6080000000000001</v>
      </c>
    </row>
    <row r="142" spans="1:4" ht="27.75" customHeight="1" x14ac:dyDescent="0.2">
      <c r="A142" s="192">
        <v>234</v>
      </c>
      <c r="B142" s="193" t="s">
        <v>994</v>
      </c>
      <c r="C142" s="194">
        <v>0</v>
      </c>
      <c r="D142" s="194">
        <v>3.6259999999999999</v>
      </c>
    </row>
    <row r="143" spans="1:4" ht="27.75" customHeight="1" x14ac:dyDescent="0.2">
      <c r="A143" s="192">
        <v>235</v>
      </c>
      <c r="B143" s="193" t="s">
        <v>995</v>
      </c>
      <c r="C143" s="194">
        <v>0</v>
      </c>
      <c r="D143" s="194">
        <v>3.6259999999999999</v>
      </c>
    </row>
    <row r="144" spans="1:4" ht="27.75" customHeight="1" x14ac:dyDescent="0.2">
      <c r="A144" s="192">
        <v>236</v>
      </c>
      <c r="B144" s="193" t="s">
        <v>996</v>
      </c>
      <c r="C144" s="194">
        <v>4.3540000000000001</v>
      </c>
      <c r="D144" s="194">
        <v>0</v>
      </c>
    </row>
    <row r="145" spans="1:4" ht="27.75" customHeight="1" x14ac:dyDescent="0.2">
      <c r="A145" s="192">
        <v>237</v>
      </c>
      <c r="B145" s="193" t="s">
        <v>997</v>
      </c>
      <c r="C145" s="194">
        <v>0</v>
      </c>
      <c r="D145" s="194">
        <v>0</v>
      </c>
    </row>
    <row r="146" spans="1:4" ht="27.75" customHeight="1" x14ac:dyDescent="0.2">
      <c r="A146" s="192">
        <v>238</v>
      </c>
      <c r="B146" s="193" t="s">
        <v>998</v>
      </c>
      <c r="C146" s="194">
        <v>0</v>
      </c>
      <c r="D146" s="194">
        <v>0</v>
      </c>
    </row>
    <row r="147" spans="1:4" ht="27.75" customHeight="1" x14ac:dyDescent="0.2">
      <c r="A147" s="192">
        <v>239</v>
      </c>
      <c r="B147" s="193" t="s">
        <v>999</v>
      </c>
      <c r="C147" s="194">
        <v>0</v>
      </c>
      <c r="D147" s="194">
        <v>0</v>
      </c>
    </row>
    <row r="148" spans="1:4" ht="27.75" customHeight="1" x14ac:dyDescent="0.2">
      <c r="A148" s="192">
        <v>240</v>
      </c>
      <c r="B148" s="193" t="s">
        <v>1000</v>
      </c>
      <c r="C148" s="194">
        <v>0</v>
      </c>
      <c r="D148" s="194">
        <v>1.6080000000000001</v>
      </c>
    </row>
    <row r="149" spans="1:4" ht="27.75" customHeight="1" x14ac:dyDescent="0.2">
      <c r="A149" s="192">
        <v>241</v>
      </c>
      <c r="B149" s="193" t="s">
        <v>1001</v>
      </c>
      <c r="C149" s="194">
        <v>0</v>
      </c>
      <c r="D149" s="194">
        <v>0</v>
      </c>
    </row>
    <row r="150" spans="1:4" ht="27.75" customHeight="1" x14ac:dyDescent="0.2">
      <c r="A150" s="192">
        <v>245</v>
      </c>
      <c r="B150" s="193" t="s">
        <v>1002</v>
      </c>
      <c r="C150" s="194">
        <v>0</v>
      </c>
      <c r="D150" s="194">
        <v>0</v>
      </c>
    </row>
    <row r="151" spans="1:4" ht="27.75" customHeight="1" x14ac:dyDescent="0.2">
      <c r="A151" s="192">
        <v>247</v>
      </c>
      <c r="B151" s="193" t="s">
        <v>1003</v>
      </c>
      <c r="C151" s="194">
        <v>0</v>
      </c>
      <c r="D151" s="194">
        <v>0</v>
      </c>
    </row>
    <row r="152" spans="1:4" ht="27.75" customHeight="1" x14ac:dyDescent="0.2">
      <c r="A152" s="192">
        <v>248</v>
      </c>
      <c r="B152" s="193" t="s">
        <v>1004</v>
      </c>
      <c r="C152" s="194">
        <v>0</v>
      </c>
      <c r="D152" s="194">
        <v>0</v>
      </c>
    </row>
    <row r="153" spans="1:4" ht="27.75" customHeight="1" x14ac:dyDescent="0.2">
      <c r="A153" s="192">
        <v>249</v>
      </c>
      <c r="B153" s="193" t="s">
        <v>1005</v>
      </c>
      <c r="C153" s="194">
        <v>0</v>
      </c>
      <c r="D153" s="194">
        <v>0</v>
      </c>
    </row>
    <row r="154" spans="1:4" ht="27.75" customHeight="1" x14ac:dyDescent="0.2">
      <c r="A154" s="192">
        <v>250</v>
      </c>
      <c r="B154" s="193" t="s">
        <v>1006</v>
      </c>
      <c r="C154" s="194">
        <v>0</v>
      </c>
      <c r="D154" s="194">
        <v>0</v>
      </c>
    </row>
    <row r="155" spans="1:4" ht="27.75" customHeight="1" x14ac:dyDescent="0.2">
      <c r="A155" s="192">
        <v>251</v>
      </c>
      <c r="B155" s="193" t="s">
        <v>1007</v>
      </c>
      <c r="C155" s="194">
        <v>0</v>
      </c>
      <c r="D155" s="194">
        <v>0</v>
      </c>
    </row>
    <row r="156" spans="1:4" ht="27.75" customHeight="1" x14ac:dyDescent="0.2">
      <c r="A156" s="192">
        <v>252</v>
      </c>
      <c r="B156" s="193" t="s">
        <v>1008</v>
      </c>
      <c r="C156" s="194">
        <v>0</v>
      </c>
      <c r="D156" s="194">
        <v>0</v>
      </c>
    </row>
    <row r="157" spans="1:4" ht="27.75" customHeight="1" x14ac:dyDescent="0.2">
      <c r="A157" s="192">
        <v>253</v>
      </c>
      <c r="B157" s="193" t="s">
        <v>1009</v>
      </c>
      <c r="C157" s="194">
        <v>0</v>
      </c>
      <c r="D157" s="194">
        <v>0</v>
      </c>
    </row>
    <row r="158" spans="1:4" ht="27.75" customHeight="1" x14ac:dyDescent="0.2">
      <c r="A158" s="192">
        <v>254</v>
      </c>
      <c r="B158" s="193" t="s">
        <v>1010</v>
      </c>
      <c r="C158" s="194">
        <v>0</v>
      </c>
      <c r="D158" s="194">
        <v>0</v>
      </c>
    </row>
    <row r="159" spans="1:4" ht="27.75" customHeight="1" x14ac:dyDescent="0.2">
      <c r="A159" s="192">
        <v>255</v>
      </c>
      <c r="B159" s="193" t="s">
        <v>1011</v>
      </c>
      <c r="C159" s="194">
        <v>0</v>
      </c>
      <c r="D159" s="194">
        <v>2.1669999999999998</v>
      </c>
    </row>
    <row r="160" spans="1:4" ht="27.75" customHeight="1" x14ac:dyDescent="0.2">
      <c r="A160" s="192">
        <v>256</v>
      </c>
      <c r="B160" s="193" t="s">
        <v>1012</v>
      </c>
      <c r="C160" s="194">
        <v>0</v>
      </c>
      <c r="D160" s="194">
        <v>0.6</v>
      </c>
    </row>
    <row r="161" spans="1:4" ht="27.75" customHeight="1" x14ac:dyDescent="0.2">
      <c r="A161" s="192">
        <v>257</v>
      </c>
      <c r="B161" s="193" t="s">
        <v>1013</v>
      </c>
      <c r="C161" s="194">
        <v>0</v>
      </c>
      <c r="D161" s="194">
        <v>1.6080000000000001</v>
      </c>
    </row>
    <row r="162" spans="1:4" ht="27.75" customHeight="1" x14ac:dyDescent="0.2">
      <c r="A162" s="192">
        <v>258</v>
      </c>
      <c r="B162" s="193" t="s">
        <v>1014</v>
      </c>
      <c r="C162" s="194">
        <v>0</v>
      </c>
      <c r="D162" s="194">
        <v>2.1669999999999998</v>
      </c>
    </row>
    <row r="163" spans="1:4" ht="27.75" customHeight="1" x14ac:dyDescent="0.2">
      <c r="A163" s="192">
        <v>259</v>
      </c>
      <c r="B163" s="193" t="s">
        <v>1015</v>
      </c>
      <c r="C163" s="194">
        <v>0</v>
      </c>
      <c r="D163" s="194">
        <v>0</v>
      </c>
    </row>
    <row r="164" spans="1:4" ht="27.75" customHeight="1" x14ac:dyDescent="0.2">
      <c r="A164" s="192">
        <v>260</v>
      </c>
      <c r="B164" s="193" t="s">
        <v>1016</v>
      </c>
      <c r="C164" s="194">
        <v>0</v>
      </c>
      <c r="D164" s="194">
        <v>3.6259999999999999</v>
      </c>
    </row>
    <row r="165" spans="1:4" ht="27.75" customHeight="1" x14ac:dyDescent="0.2">
      <c r="A165" s="192">
        <v>261</v>
      </c>
      <c r="B165" s="193" t="s">
        <v>1017</v>
      </c>
      <c r="C165" s="194">
        <v>0</v>
      </c>
      <c r="D165" s="194">
        <v>3.6259999999999999</v>
      </c>
    </row>
    <row r="166" spans="1:4" ht="27.75" customHeight="1" x14ac:dyDescent="0.2">
      <c r="A166" s="192">
        <v>262</v>
      </c>
      <c r="B166" s="193" t="s">
        <v>1018</v>
      </c>
      <c r="C166" s="194">
        <v>0</v>
      </c>
      <c r="D166" s="194">
        <v>3.6259999999999999</v>
      </c>
    </row>
    <row r="167" spans="1:4" ht="27.75" customHeight="1" x14ac:dyDescent="0.2">
      <c r="A167" s="192">
        <v>263</v>
      </c>
      <c r="B167" s="193" t="s">
        <v>1019</v>
      </c>
      <c r="C167" s="194">
        <v>0</v>
      </c>
      <c r="D167" s="194">
        <v>2.1669999999999998</v>
      </c>
    </row>
    <row r="168" spans="1:4" ht="27.75" customHeight="1" x14ac:dyDescent="0.2">
      <c r="A168" s="192">
        <v>265</v>
      </c>
      <c r="B168" s="193" t="s">
        <v>1020</v>
      </c>
      <c r="C168" s="194">
        <v>0</v>
      </c>
      <c r="D168" s="194">
        <v>2.1669999999999998</v>
      </c>
    </row>
    <row r="169" spans="1:4" ht="27.75" customHeight="1" x14ac:dyDescent="0.2">
      <c r="A169" s="192">
        <v>266</v>
      </c>
      <c r="B169" s="193" t="s">
        <v>1021</v>
      </c>
      <c r="C169" s="194">
        <v>0</v>
      </c>
      <c r="D169" s="194">
        <v>0</v>
      </c>
    </row>
    <row r="170" spans="1:4" ht="27.75" customHeight="1" x14ac:dyDescent="0.2">
      <c r="A170" s="192">
        <v>269</v>
      </c>
      <c r="B170" s="193" t="s">
        <v>1022</v>
      </c>
      <c r="C170" s="194">
        <v>0</v>
      </c>
      <c r="D170" s="194">
        <v>1.6080000000000001</v>
      </c>
    </row>
    <row r="171" spans="1:4" ht="27.75" customHeight="1" x14ac:dyDescent="0.2">
      <c r="A171" s="192">
        <v>270</v>
      </c>
      <c r="B171" s="193" t="s">
        <v>1023</v>
      </c>
      <c r="C171" s="194">
        <v>0</v>
      </c>
      <c r="D171" s="194">
        <v>2.1669999999999998</v>
      </c>
    </row>
    <row r="172" spans="1:4" ht="27.75" customHeight="1" x14ac:dyDescent="0.2">
      <c r="A172" s="192">
        <v>271</v>
      </c>
      <c r="B172" s="193" t="s">
        <v>1024</v>
      </c>
      <c r="C172" s="194">
        <v>0</v>
      </c>
      <c r="D172" s="194">
        <v>2.1669999999999998</v>
      </c>
    </row>
    <row r="173" spans="1:4" ht="27.75" customHeight="1" x14ac:dyDescent="0.2">
      <c r="A173" s="192">
        <v>272</v>
      </c>
      <c r="B173" s="193" t="s">
        <v>1025</v>
      </c>
      <c r="C173" s="194">
        <v>0</v>
      </c>
      <c r="D173" s="194">
        <v>1.6080000000000001</v>
      </c>
    </row>
    <row r="174" spans="1:4" ht="27.75" customHeight="1" x14ac:dyDescent="0.2">
      <c r="A174" s="192">
        <v>273</v>
      </c>
      <c r="B174" s="193" t="s">
        <v>1026</v>
      </c>
      <c r="C174" s="194">
        <v>0</v>
      </c>
      <c r="D174" s="194">
        <v>1.6080000000000001</v>
      </c>
    </row>
    <row r="175" spans="1:4" ht="27.75" customHeight="1" x14ac:dyDescent="0.2">
      <c r="A175" s="192">
        <v>274</v>
      </c>
      <c r="B175" s="193" t="s">
        <v>1027</v>
      </c>
      <c r="C175" s="194">
        <v>0</v>
      </c>
      <c r="D175" s="194">
        <v>0</v>
      </c>
    </row>
    <row r="176" spans="1:4" ht="27.75" customHeight="1" x14ac:dyDescent="0.2">
      <c r="A176" s="192">
        <v>275</v>
      </c>
      <c r="B176" s="193" t="s">
        <v>1028</v>
      </c>
      <c r="C176" s="194">
        <v>0</v>
      </c>
      <c r="D176" s="194">
        <v>0</v>
      </c>
    </row>
    <row r="177" spans="1:4" ht="27.75" customHeight="1" x14ac:dyDescent="0.2">
      <c r="A177" s="192">
        <v>276</v>
      </c>
      <c r="B177" s="193" t="s">
        <v>1029</v>
      </c>
      <c r="C177" s="194">
        <v>0</v>
      </c>
      <c r="D177" s="194">
        <v>0</v>
      </c>
    </row>
    <row r="178" spans="1:4" ht="27.75" customHeight="1" x14ac:dyDescent="0.2">
      <c r="A178" s="192">
        <v>277</v>
      </c>
      <c r="B178" s="193" t="s">
        <v>1030</v>
      </c>
      <c r="C178" s="194">
        <v>0</v>
      </c>
      <c r="D178" s="194">
        <v>0</v>
      </c>
    </row>
    <row r="179" spans="1:4" ht="27.75" customHeight="1" x14ac:dyDescent="0.2">
      <c r="A179" s="192">
        <v>278</v>
      </c>
      <c r="B179" s="193" t="s">
        <v>1031</v>
      </c>
      <c r="C179" s="194">
        <v>0</v>
      </c>
      <c r="D179" s="194">
        <v>0</v>
      </c>
    </row>
    <row r="180" spans="1:4" ht="27.75" customHeight="1" x14ac:dyDescent="0.2">
      <c r="A180" s="192">
        <v>279</v>
      </c>
      <c r="B180" s="193" t="s">
        <v>1032</v>
      </c>
      <c r="C180" s="194">
        <v>0</v>
      </c>
      <c r="D180" s="194">
        <v>2.1669999999999998</v>
      </c>
    </row>
    <row r="181" spans="1:4" ht="27.75" customHeight="1" x14ac:dyDescent="0.2">
      <c r="A181" s="192">
        <v>280</v>
      </c>
      <c r="B181" s="193" t="s">
        <v>1033</v>
      </c>
      <c r="C181" s="194">
        <v>0</v>
      </c>
      <c r="D181" s="194">
        <v>0</v>
      </c>
    </row>
    <row r="182" spans="1:4" ht="27.75" customHeight="1" x14ac:dyDescent="0.2">
      <c r="A182" s="192">
        <v>282</v>
      </c>
      <c r="B182" s="193" t="s">
        <v>1034</v>
      </c>
      <c r="C182" s="194">
        <v>0</v>
      </c>
      <c r="D182" s="194">
        <v>0</v>
      </c>
    </row>
    <row r="183" spans="1:4" ht="27.75" customHeight="1" x14ac:dyDescent="0.2">
      <c r="A183" s="192">
        <v>284</v>
      </c>
      <c r="B183" s="193" t="s">
        <v>1035</v>
      </c>
      <c r="C183" s="194">
        <v>0</v>
      </c>
      <c r="D183" s="194">
        <v>2.1669999999999998</v>
      </c>
    </row>
    <row r="184" spans="1:4" ht="27.75" customHeight="1" x14ac:dyDescent="0.2">
      <c r="A184" s="192">
        <v>285</v>
      </c>
      <c r="B184" s="193" t="s">
        <v>1036</v>
      </c>
      <c r="C184" s="194">
        <v>0</v>
      </c>
      <c r="D184" s="194">
        <v>2.1669999999999998</v>
      </c>
    </row>
    <row r="185" spans="1:4" ht="27.75" customHeight="1" x14ac:dyDescent="0.2">
      <c r="A185" s="192">
        <v>286</v>
      </c>
      <c r="B185" s="193" t="s">
        <v>1037</v>
      </c>
      <c r="C185" s="194">
        <v>0</v>
      </c>
      <c r="D185" s="194">
        <v>0</v>
      </c>
    </row>
    <row r="186" spans="1:4" ht="27.75" customHeight="1" x14ac:dyDescent="0.2">
      <c r="A186" s="192">
        <v>287</v>
      </c>
      <c r="B186" s="193" t="s">
        <v>1038</v>
      </c>
      <c r="C186" s="194">
        <v>0</v>
      </c>
      <c r="D186" s="194">
        <v>2.1669999999999998</v>
      </c>
    </row>
    <row r="187" spans="1:4" ht="27.75" customHeight="1" x14ac:dyDescent="0.2">
      <c r="A187" s="192">
        <v>288</v>
      </c>
      <c r="B187" s="193" t="s">
        <v>1039</v>
      </c>
      <c r="C187" s="194">
        <v>0</v>
      </c>
      <c r="D187" s="194">
        <v>2.1669999999999998</v>
      </c>
    </row>
    <row r="188" spans="1:4" ht="27.75" customHeight="1" x14ac:dyDescent="0.2">
      <c r="A188" s="192">
        <v>289</v>
      </c>
      <c r="B188" s="193" t="s">
        <v>1040</v>
      </c>
      <c r="C188" s="194">
        <v>0</v>
      </c>
      <c r="D188" s="194">
        <v>2.1669999999999998</v>
      </c>
    </row>
    <row r="189" spans="1:4" ht="27.75" customHeight="1" x14ac:dyDescent="0.2">
      <c r="A189" s="192">
        <v>290</v>
      </c>
      <c r="B189" s="193" t="s">
        <v>1041</v>
      </c>
      <c r="C189" s="194">
        <v>0</v>
      </c>
      <c r="D189" s="194">
        <v>2.1669999999999998</v>
      </c>
    </row>
    <row r="190" spans="1:4" ht="27.75" customHeight="1" x14ac:dyDescent="0.2">
      <c r="A190" s="192">
        <v>291</v>
      </c>
      <c r="B190" s="193" t="s">
        <v>1042</v>
      </c>
      <c r="C190" s="194">
        <v>0</v>
      </c>
      <c r="D190" s="194">
        <v>2.1669999999999998</v>
      </c>
    </row>
    <row r="191" spans="1:4" ht="27.75" customHeight="1" x14ac:dyDescent="0.2">
      <c r="A191" s="192">
        <v>292</v>
      </c>
      <c r="B191" s="193" t="s">
        <v>1043</v>
      </c>
      <c r="C191" s="194">
        <v>0</v>
      </c>
      <c r="D191" s="194">
        <v>3.597</v>
      </c>
    </row>
    <row r="192" spans="1:4" ht="27.75" customHeight="1" x14ac:dyDescent="0.2">
      <c r="A192" s="192">
        <v>293</v>
      </c>
      <c r="B192" s="193" t="s">
        <v>1044</v>
      </c>
      <c r="C192" s="194">
        <v>0</v>
      </c>
      <c r="D192" s="194">
        <v>1.6080000000000001</v>
      </c>
    </row>
    <row r="193" spans="1:4" ht="27.75" customHeight="1" x14ac:dyDescent="0.2">
      <c r="A193" s="192">
        <v>295</v>
      </c>
      <c r="B193" s="193" t="s">
        <v>1045</v>
      </c>
      <c r="C193" s="194">
        <v>0</v>
      </c>
      <c r="D193" s="194">
        <v>0</v>
      </c>
    </row>
    <row r="194" spans="1:4" ht="27.75" customHeight="1" x14ac:dyDescent="0.2">
      <c r="A194" s="192">
        <v>299</v>
      </c>
      <c r="B194" s="193" t="s">
        <v>1046</v>
      </c>
      <c r="C194" s="194">
        <v>0</v>
      </c>
      <c r="D194" s="194">
        <v>0</v>
      </c>
    </row>
    <row r="195" spans="1:4" ht="27.75" customHeight="1" x14ac:dyDescent="0.2">
      <c r="A195" s="192">
        <v>302</v>
      </c>
      <c r="B195" s="193" t="s">
        <v>1047</v>
      </c>
      <c r="C195" s="194">
        <v>0</v>
      </c>
      <c r="D195" s="194">
        <v>0</v>
      </c>
    </row>
    <row r="196" spans="1:4" ht="27.75" customHeight="1" x14ac:dyDescent="0.2">
      <c r="A196" s="192">
        <v>303</v>
      </c>
      <c r="B196" s="193" t="s">
        <v>1048</v>
      </c>
      <c r="C196" s="194">
        <v>0</v>
      </c>
      <c r="D196" s="194">
        <v>2.1669999999999998</v>
      </c>
    </row>
    <row r="197" spans="1:4" ht="27.75" customHeight="1" x14ac:dyDescent="0.2">
      <c r="A197" s="192">
        <v>304</v>
      </c>
      <c r="B197" s="193" t="s">
        <v>1049</v>
      </c>
      <c r="C197" s="194">
        <v>0</v>
      </c>
      <c r="D197" s="194">
        <v>0</v>
      </c>
    </row>
    <row r="198" spans="1:4" ht="27.75" customHeight="1" x14ac:dyDescent="0.2">
      <c r="A198" s="192">
        <v>308</v>
      </c>
      <c r="B198" s="193" t="s">
        <v>1050</v>
      </c>
      <c r="C198" s="194">
        <v>0</v>
      </c>
      <c r="D198" s="194">
        <v>0</v>
      </c>
    </row>
    <row r="199" spans="1:4" ht="27.75" customHeight="1" x14ac:dyDescent="0.2">
      <c r="A199" s="192">
        <v>309</v>
      </c>
      <c r="B199" s="193" t="s">
        <v>1051</v>
      </c>
      <c r="C199" s="194">
        <v>0</v>
      </c>
      <c r="D199" s="194">
        <v>1.6080000000000001</v>
      </c>
    </row>
    <row r="200" spans="1:4" ht="27.75" customHeight="1" x14ac:dyDescent="0.2">
      <c r="A200" s="192">
        <v>310</v>
      </c>
      <c r="B200" s="193" t="s">
        <v>1052</v>
      </c>
      <c r="C200" s="194">
        <v>0</v>
      </c>
      <c r="D200" s="194">
        <v>0</v>
      </c>
    </row>
    <row r="201" spans="1:4" ht="27.75" customHeight="1" x14ac:dyDescent="0.2">
      <c r="A201" s="192">
        <v>311</v>
      </c>
      <c r="B201" s="193" t="s">
        <v>1053</v>
      </c>
      <c r="C201" s="194">
        <v>0</v>
      </c>
      <c r="D201" s="194">
        <v>0</v>
      </c>
    </row>
    <row r="202" spans="1:4" ht="27.75" customHeight="1" x14ac:dyDescent="0.2">
      <c r="A202" s="192">
        <v>312</v>
      </c>
      <c r="B202" s="193" t="s">
        <v>1054</v>
      </c>
      <c r="C202" s="194">
        <v>0</v>
      </c>
      <c r="D202" s="194">
        <v>0</v>
      </c>
    </row>
    <row r="203" spans="1:4" ht="27.75" customHeight="1" x14ac:dyDescent="0.2">
      <c r="A203" s="192">
        <v>316</v>
      </c>
      <c r="B203" s="193" t="s">
        <v>1055</v>
      </c>
      <c r="C203" s="194">
        <v>0</v>
      </c>
      <c r="D203" s="194">
        <v>0</v>
      </c>
    </row>
    <row r="204" spans="1:4" ht="27.75" customHeight="1" x14ac:dyDescent="0.2">
      <c r="A204" s="192">
        <v>317</v>
      </c>
      <c r="B204" s="193" t="s">
        <v>1056</v>
      </c>
      <c r="C204" s="194">
        <v>0</v>
      </c>
      <c r="D204" s="194">
        <v>2.1669999999999998</v>
      </c>
    </row>
    <row r="205" spans="1:4" ht="27.75" customHeight="1" x14ac:dyDescent="0.2">
      <c r="A205" s="192">
        <v>318</v>
      </c>
      <c r="B205" s="193" t="s">
        <v>1057</v>
      </c>
      <c r="C205" s="194">
        <v>0</v>
      </c>
      <c r="D205" s="194">
        <v>0</v>
      </c>
    </row>
    <row r="206" spans="1:4" ht="27.75" customHeight="1" x14ac:dyDescent="0.2">
      <c r="A206" s="192">
        <v>319</v>
      </c>
      <c r="B206" s="193" t="s">
        <v>1058</v>
      </c>
      <c r="C206" s="194">
        <v>0</v>
      </c>
      <c r="D206" s="194">
        <v>1.6080000000000001</v>
      </c>
    </row>
    <row r="207" spans="1:4" ht="27.75" customHeight="1" x14ac:dyDescent="0.2">
      <c r="A207" s="192">
        <v>320</v>
      </c>
      <c r="B207" s="193" t="s">
        <v>1059</v>
      </c>
      <c r="C207" s="194">
        <v>0</v>
      </c>
      <c r="D207" s="194">
        <v>1.6080000000000001</v>
      </c>
    </row>
    <row r="208" spans="1:4" ht="27.75" customHeight="1" x14ac:dyDescent="0.2">
      <c r="A208" s="192">
        <v>321</v>
      </c>
      <c r="B208" s="193" t="s">
        <v>1060</v>
      </c>
      <c r="C208" s="194">
        <v>0</v>
      </c>
      <c r="D208" s="194">
        <v>0</v>
      </c>
    </row>
    <row r="209" spans="1:4" ht="27.75" customHeight="1" x14ac:dyDescent="0.2">
      <c r="A209" s="192">
        <v>322</v>
      </c>
      <c r="B209" s="193" t="s">
        <v>1061</v>
      </c>
      <c r="C209" s="194">
        <v>0</v>
      </c>
      <c r="D209" s="194">
        <v>0</v>
      </c>
    </row>
    <row r="210" spans="1:4" ht="27.75" customHeight="1" x14ac:dyDescent="0.2">
      <c r="A210" s="192">
        <v>324</v>
      </c>
      <c r="B210" s="193" t="s">
        <v>1062</v>
      </c>
      <c r="C210" s="194">
        <v>0</v>
      </c>
      <c r="D210" s="194">
        <v>0</v>
      </c>
    </row>
    <row r="211" spans="1:4" ht="27.75" customHeight="1" x14ac:dyDescent="0.2">
      <c r="A211" s="192">
        <v>325</v>
      </c>
      <c r="B211" s="193" t="s">
        <v>1063</v>
      </c>
      <c r="C211" s="194">
        <v>0</v>
      </c>
      <c r="D211" s="194">
        <v>1.6080000000000001</v>
      </c>
    </row>
    <row r="212" spans="1:4" ht="27.75" customHeight="1" x14ac:dyDescent="0.2">
      <c r="A212" s="192">
        <v>326</v>
      </c>
      <c r="B212" s="193" t="s">
        <v>1064</v>
      </c>
      <c r="C212" s="194">
        <v>0</v>
      </c>
      <c r="D212" s="194">
        <v>1.6080000000000001</v>
      </c>
    </row>
    <row r="213" spans="1:4" ht="27.75" customHeight="1" x14ac:dyDescent="0.2">
      <c r="A213" s="192">
        <v>327</v>
      </c>
      <c r="B213" s="193" t="s">
        <v>1065</v>
      </c>
      <c r="C213" s="194">
        <v>0</v>
      </c>
      <c r="D213" s="194">
        <v>0</v>
      </c>
    </row>
    <row r="214" spans="1:4" ht="27.75" customHeight="1" x14ac:dyDescent="0.2">
      <c r="A214" s="192">
        <v>340</v>
      </c>
      <c r="B214" s="193" t="s">
        <v>1066</v>
      </c>
      <c r="C214" s="194">
        <v>0</v>
      </c>
      <c r="D214" s="194">
        <v>3.867</v>
      </c>
    </row>
    <row r="215" spans="1:4" ht="27.75" customHeight="1" x14ac:dyDescent="0.2">
      <c r="A215" s="192">
        <v>341</v>
      </c>
      <c r="B215" s="193" t="s">
        <v>1067</v>
      </c>
      <c r="C215" s="194">
        <v>0</v>
      </c>
      <c r="D215" s="194">
        <v>3.867</v>
      </c>
    </row>
    <row r="216" spans="1:4" ht="27.75" customHeight="1" x14ac:dyDescent="0.2">
      <c r="A216" s="192">
        <v>342</v>
      </c>
      <c r="B216" s="193" t="s">
        <v>1068</v>
      </c>
      <c r="C216" s="194">
        <v>0</v>
      </c>
      <c r="D216" s="194">
        <v>3.867</v>
      </c>
    </row>
    <row r="217" spans="1:4" ht="27.75" customHeight="1" x14ac:dyDescent="0.2">
      <c r="A217" s="192">
        <v>343</v>
      </c>
      <c r="B217" s="193" t="s">
        <v>1069</v>
      </c>
      <c r="C217" s="194">
        <v>0</v>
      </c>
      <c r="D217" s="194">
        <v>3.867</v>
      </c>
    </row>
    <row r="218" spans="1:4" ht="27.75" customHeight="1" x14ac:dyDescent="0.2">
      <c r="A218" s="192">
        <v>344</v>
      </c>
      <c r="B218" s="193" t="s">
        <v>1070</v>
      </c>
      <c r="C218" s="194">
        <v>0</v>
      </c>
      <c r="D218" s="194">
        <v>3.867</v>
      </c>
    </row>
    <row r="219" spans="1:4" ht="27.75" customHeight="1" x14ac:dyDescent="0.2">
      <c r="A219" s="192">
        <v>345</v>
      </c>
      <c r="B219" s="193" t="s">
        <v>1071</v>
      </c>
      <c r="C219" s="194">
        <v>0</v>
      </c>
      <c r="D219" s="194">
        <v>3.867</v>
      </c>
    </row>
    <row r="220" spans="1:4" ht="27.75" customHeight="1" x14ac:dyDescent="0.2">
      <c r="A220" s="192">
        <v>346</v>
      </c>
      <c r="B220" s="193" t="s">
        <v>1072</v>
      </c>
      <c r="C220" s="194">
        <v>0</v>
      </c>
      <c r="D220" s="194">
        <v>3.867</v>
      </c>
    </row>
    <row r="221" spans="1:4" ht="27.75" customHeight="1" x14ac:dyDescent="0.2">
      <c r="A221" s="192">
        <v>347</v>
      </c>
      <c r="B221" s="193" t="s">
        <v>1073</v>
      </c>
      <c r="C221" s="194">
        <v>0</v>
      </c>
      <c r="D221" s="194">
        <v>3.867</v>
      </c>
    </row>
    <row r="222" spans="1:4" ht="27.75" customHeight="1" x14ac:dyDescent="0.2">
      <c r="A222" s="192">
        <v>348</v>
      </c>
      <c r="B222" s="193" t="s">
        <v>1074</v>
      </c>
      <c r="C222" s="194">
        <v>0</v>
      </c>
      <c r="D222" s="194">
        <v>3.867</v>
      </c>
    </row>
    <row r="223" spans="1:4" ht="27.75" customHeight="1" x14ac:dyDescent="0.2">
      <c r="A223" s="192">
        <v>351</v>
      </c>
      <c r="B223" s="193" t="s">
        <v>1075</v>
      </c>
      <c r="C223" s="194">
        <v>0</v>
      </c>
      <c r="D223" s="194">
        <v>3.867</v>
      </c>
    </row>
    <row r="224" spans="1:4" ht="27.75" customHeight="1" x14ac:dyDescent="0.2">
      <c r="A224" s="192">
        <v>352</v>
      </c>
      <c r="B224" s="193" t="s">
        <v>1076</v>
      </c>
      <c r="C224" s="194">
        <v>0</v>
      </c>
      <c r="D224" s="194">
        <v>0.6</v>
      </c>
    </row>
    <row r="225" spans="1:4" ht="27.75" customHeight="1" x14ac:dyDescent="0.2">
      <c r="A225" s="192">
        <v>353</v>
      </c>
      <c r="B225" s="193" t="s">
        <v>1077</v>
      </c>
      <c r="C225" s="194">
        <v>0</v>
      </c>
      <c r="D225" s="194">
        <v>0.6</v>
      </c>
    </row>
    <row r="226" spans="1:4" ht="27.75" customHeight="1" x14ac:dyDescent="0.2">
      <c r="A226" s="192">
        <v>354</v>
      </c>
      <c r="B226" s="193" t="s">
        <v>1078</v>
      </c>
      <c r="C226" s="194">
        <v>0</v>
      </c>
      <c r="D226" s="194">
        <v>0.6</v>
      </c>
    </row>
    <row r="227" spans="1:4" ht="27.75" customHeight="1" x14ac:dyDescent="0.2">
      <c r="A227" s="192">
        <v>355</v>
      </c>
      <c r="B227" s="193" t="s">
        <v>1079</v>
      </c>
      <c r="C227" s="194">
        <v>0</v>
      </c>
      <c r="D227" s="194">
        <v>0.6</v>
      </c>
    </row>
    <row r="228" spans="1:4" ht="27.75" customHeight="1" x14ac:dyDescent="0.2">
      <c r="A228" s="192">
        <v>356</v>
      </c>
      <c r="B228" s="193" t="s">
        <v>1080</v>
      </c>
      <c r="C228" s="194">
        <v>0</v>
      </c>
      <c r="D228" s="194">
        <v>0.6</v>
      </c>
    </row>
    <row r="229" spans="1:4" ht="27.75" customHeight="1" x14ac:dyDescent="0.2">
      <c r="A229" s="192">
        <v>357</v>
      </c>
      <c r="B229" s="193" t="s">
        <v>1081</v>
      </c>
      <c r="C229" s="194">
        <v>0</v>
      </c>
      <c r="D229" s="194">
        <v>0.6</v>
      </c>
    </row>
    <row r="230" spans="1:4" ht="27.75" customHeight="1" x14ac:dyDescent="0.2">
      <c r="A230" s="192">
        <v>358</v>
      </c>
      <c r="B230" s="193" t="s">
        <v>1082</v>
      </c>
      <c r="C230" s="194">
        <v>0</v>
      </c>
      <c r="D230" s="194">
        <v>0.6</v>
      </c>
    </row>
    <row r="231" spans="1:4" ht="27.75" customHeight="1" x14ac:dyDescent="0.2">
      <c r="A231" s="192">
        <v>359</v>
      </c>
      <c r="B231" s="193" t="s">
        <v>1083</v>
      </c>
      <c r="C231" s="194">
        <v>0</v>
      </c>
      <c r="D231" s="194">
        <v>0.6</v>
      </c>
    </row>
    <row r="232" spans="1:4" ht="27.75" customHeight="1" x14ac:dyDescent="0.2">
      <c r="A232" s="192">
        <v>360</v>
      </c>
      <c r="B232" s="193" t="s">
        <v>1084</v>
      </c>
      <c r="C232" s="194">
        <v>0</v>
      </c>
      <c r="D232" s="194">
        <v>0.6</v>
      </c>
    </row>
    <row r="233" spans="1:4" ht="27.75" customHeight="1" x14ac:dyDescent="0.2">
      <c r="A233" s="192">
        <v>361</v>
      </c>
      <c r="B233" s="193" t="s">
        <v>1085</v>
      </c>
      <c r="C233" s="194">
        <v>0</v>
      </c>
      <c r="D233" s="194">
        <v>0.6</v>
      </c>
    </row>
    <row r="234" spans="1:4" ht="27.75" customHeight="1" x14ac:dyDescent="0.2">
      <c r="A234" s="192">
        <v>362</v>
      </c>
      <c r="B234" s="193" t="s">
        <v>1086</v>
      </c>
      <c r="C234" s="194">
        <v>0</v>
      </c>
      <c r="D234" s="194">
        <v>0.6</v>
      </c>
    </row>
    <row r="235" spans="1:4" ht="27.75" customHeight="1" x14ac:dyDescent="0.2">
      <c r="A235" s="192">
        <v>363</v>
      </c>
      <c r="B235" s="193" t="s">
        <v>1087</v>
      </c>
      <c r="C235" s="194">
        <v>0</v>
      </c>
      <c r="D235" s="194">
        <v>0</v>
      </c>
    </row>
    <row r="236" spans="1:4" ht="27.75" customHeight="1" x14ac:dyDescent="0.2">
      <c r="A236" s="192">
        <v>367</v>
      </c>
      <c r="B236" s="193" t="s">
        <v>1088</v>
      </c>
      <c r="C236" s="194">
        <v>0</v>
      </c>
      <c r="D236" s="194">
        <v>0.6</v>
      </c>
    </row>
    <row r="237" spans="1:4" ht="27.75" customHeight="1" x14ac:dyDescent="0.2">
      <c r="A237" s="192">
        <v>368</v>
      </c>
      <c r="B237" s="193" t="s">
        <v>1089</v>
      </c>
      <c r="C237" s="194">
        <v>0</v>
      </c>
      <c r="D237" s="194">
        <v>0.6</v>
      </c>
    </row>
    <row r="238" spans="1:4" ht="27.75" customHeight="1" x14ac:dyDescent="0.2">
      <c r="A238" s="192">
        <v>369</v>
      </c>
      <c r="B238" s="193" t="s">
        <v>1090</v>
      </c>
      <c r="C238" s="194">
        <v>0</v>
      </c>
      <c r="D238" s="194">
        <v>0.6</v>
      </c>
    </row>
    <row r="239" spans="1:4" ht="27.75" customHeight="1" x14ac:dyDescent="0.2">
      <c r="A239" s="192">
        <v>370</v>
      </c>
      <c r="B239" s="193" t="s">
        <v>1091</v>
      </c>
      <c r="C239" s="194">
        <v>0</v>
      </c>
      <c r="D239" s="194">
        <v>0.6</v>
      </c>
    </row>
    <row r="240" spans="1:4" ht="27.75" customHeight="1" x14ac:dyDescent="0.2">
      <c r="A240" s="192">
        <v>371</v>
      </c>
      <c r="B240" s="193" t="s">
        <v>1092</v>
      </c>
      <c r="C240" s="194">
        <v>0</v>
      </c>
      <c r="D240" s="194">
        <v>0.6</v>
      </c>
    </row>
    <row r="241" spans="1:4" ht="27.75" customHeight="1" x14ac:dyDescent="0.2">
      <c r="A241" s="192">
        <v>372</v>
      </c>
      <c r="B241" s="193" t="s">
        <v>1093</v>
      </c>
      <c r="C241" s="194">
        <v>0</v>
      </c>
      <c r="D241" s="194">
        <v>0.6</v>
      </c>
    </row>
    <row r="242" spans="1:4" ht="27.75" customHeight="1" x14ac:dyDescent="0.2">
      <c r="A242" s="192">
        <v>373</v>
      </c>
      <c r="B242" s="193" t="s">
        <v>1094</v>
      </c>
      <c r="C242" s="194">
        <v>0</v>
      </c>
      <c r="D242" s="194">
        <v>0.6</v>
      </c>
    </row>
    <row r="243" spans="1:4" ht="27.75" customHeight="1" x14ac:dyDescent="0.2">
      <c r="A243" s="192">
        <v>374</v>
      </c>
      <c r="B243" s="193" t="s">
        <v>1095</v>
      </c>
      <c r="C243" s="194">
        <v>0</v>
      </c>
      <c r="D243" s="194">
        <v>0.6</v>
      </c>
    </row>
    <row r="244" spans="1:4" ht="27.75" customHeight="1" x14ac:dyDescent="0.2">
      <c r="A244" s="192">
        <v>375</v>
      </c>
      <c r="B244" s="193" t="s">
        <v>1096</v>
      </c>
      <c r="C244" s="194">
        <v>0</v>
      </c>
      <c r="D244" s="194">
        <v>0.6</v>
      </c>
    </row>
    <row r="245" spans="1:4" ht="27.75" customHeight="1" x14ac:dyDescent="0.2">
      <c r="A245" s="192">
        <v>380</v>
      </c>
      <c r="B245" s="193" t="s">
        <v>1097</v>
      </c>
      <c r="C245" s="194">
        <v>0</v>
      </c>
      <c r="D245" s="194">
        <v>0.6</v>
      </c>
    </row>
    <row r="246" spans="1:4" ht="27.75" customHeight="1" x14ac:dyDescent="0.2">
      <c r="A246" s="192">
        <v>381</v>
      </c>
      <c r="B246" s="193" t="s">
        <v>1098</v>
      </c>
      <c r="C246" s="194">
        <v>0</v>
      </c>
      <c r="D246" s="194">
        <v>0.6</v>
      </c>
    </row>
    <row r="247" spans="1:4" ht="27.75" customHeight="1" x14ac:dyDescent="0.2">
      <c r="A247" s="192">
        <v>382</v>
      </c>
      <c r="B247" s="193" t="s">
        <v>1099</v>
      </c>
      <c r="C247" s="194">
        <v>0</v>
      </c>
      <c r="D247" s="194">
        <v>0.6</v>
      </c>
    </row>
    <row r="248" spans="1:4" ht="27.75" customHeight="1" x14ac:dyDescent="0.2">
      <c r="A248" s="192">
        <v>383</v>
      </c>
      <c r="B248" s="193" t="s">
        <v>1100</v>
      </c>
      <c r="C248" s="194">
        <v>0</v>
      </c>
      <c r="D248" s="194">
        <v>0.6</v>
      </c>
    </row>
    <row r="249" spans="1:4" ht="27.75" customHeight="1" x14ac:dyDescent="0.2">
      <c r="A249" s="192">
        <v>384</v>
      </c>
      <c r="B249" s="193" t="s">
        <v>1101</v>
      </c>
      <c r="C249" s="194">
        <v>0</v>
      </c>
      <c r="D249" s="194">
        <v>0.6</v>
      </c>
    </row>
    <row r="250" spans="1:4" ht="27.75" customHeight="1" x14ac:dyDescent="0.2">
      <c r="A250" s="192">
        <v>385</v>
      </c>
      <c r="B250" s="193" t="s">
        <v>1102</v>
      </c>
      <c r="C250" s="194">
        <v>0</v>
      </c>
      <c r="D250" s="194">
        <v>0.6</v>
      </c>
    </row>
    <row r="251" spans="1:4" ht="27.75" customHeight="1" x14ac:dyDescent="0.2">
      <c r="A251" s="192">
        <v>386</v>
      </c>
      <c r="B251" s="193" t="s">
        <v>1103</v>
      </c>
      <c r="C251" s="194">
        <v>0</v>
      </c>
      <c r="D251" s="194">
        <v>0.6</v>
      </c>
    </row>
    <row r="252" spans="1:4" ht="27.75" customHeight="1" x14ac:dyDescent="0.2">
      <c r="A252" s="192">
        <v>387</v>
      </c>
      <c r="B252" s="193" t="s">
        <v>1104</v>
      </c>
      <c r="C252" s="194">
        <v>0</v>
      </c>
      <c r="D252" s="194">
        <v>0.6</v>
      </c>
    </row>
    <row r="253" spans="1:4" ht="27.75" customHeight="1" x14ac:dyDescent="0.2">
      <c r="A253" s="192">
        <v>388</v>
      </c>
      <c r="B253" s="193" t="s">
        <v>1105</v>
      </c>
      <c r="C253" s="194">
        <v>0</v>
      </c>
      <c r="D253" s="194">
        <v>0.6</v>
      </c>
    </row>
    <row r="254" spans="1:4" ht="27.75" customHeight="1" x14ac:dyDescent="0.2">
      <c r="A254" s="192">
        <v>389</v>
      </c>
      <c r="B254" s="193" t="s">
        <v>1106</v>
      </c>
      <c r="C254" s="194">
        <v>0</v>
      </c>
      <c r="D254" s="194">
        <v>0.6</v>
      </c>
    </row>
    <row r="255" spans="1:4" ht="27.75" customHeight="1" x14ac:dyDescent="0.2">
      <c r="A255" s="192">
        <v>390</v>
      </c>
      <c r="B255" s="193" t="s">
        <v>1107</v>
      </c>
      <c r="C255" s="194">
        <v>0</v>
      </c>
      <c r="D255" s="194">
        <v>0.6</v>
      </c>
    </row>
    <row r="256" spans="1:4" ht="27.75" customHeight="1" x14ac:dyDescent="0.2">
      <c r="A256" s="192">
        <v>391</v>
      </c>
      <c r="B256" s="193" t="s">
        <v>1108</v>
      </c>
      <c r="C256" s="194">
        <v>0</v>
      </c>
      <c r="D256" s="194">
        <v>0.6</v>
      </c>
    </row>
    <row r="257" spans="1:4" ht="27.75" customHeight="1" x14ac:dyDescent="0.2">
      <c r="A257" s="192">
        <v>397</v>
      </c>
      <c r="B257" s="193" t="s">
        <v>1109</v>
      </c>
      <c r="C257" s="194">
        <v>0</v>
      </c>
      <c r="D257" s="194">
        <v>0.6</v>
      </c>
    </row>
    <row r="258" spans="1:4" ht="27.75" customHeight="1" x14ac:dyDescent="0.2">
      <c r="A258" s="192">
        <v>400</v>
      </c>
      <c r="B258" s="193" t="s">
        <v>1110</v>
      </c>
      <c r="C258" s="194">
        <v>0</v>
      </c>
      <c r="D258" s="194">
        <v>0</v>
      </c>
    </row>
    <row r="259" spans="1:4" ht="27.75" customHeight="1" x14ac:dyDescent="0.2">
      <c r="A259" s="192">
        <v>401</v>
      </c>
      <c r="B259" s="193" t="s">
        <v>1111</v>
      </c>
      <c r="C259" s="194">
        <v>0</v>
      </c>
      <c r="D259" s="194">
        <v>0</v>
      </c>
    </row>
    <row r="260" spans="1:4" ht="27.75" customHeight="1" x14ac:dyDescent="0.2">
      <c r="A260" s="192">
        <v>402</v>
      </c>
      <c r="B260" s="193" t="s">
        <v>1112</v>
      </c>
      <c r="C260" s="194">
        <v>0</v>
      </c>
      <c r="D260" s="194">
        <v>0</v>
      </c>
    </row>
    <row r="261" spans="1:4" ht="27.75" customHeight="1" x14ac:dyDescent="0.2">
      <c r="A261" s="192">
        <v>403</v>
      </c>
      <c r="B261" s="193" t="s">
        <v>1113</v>
      </c>
      <c r="C261" s="194">
        <v>0</v>
      </c>
      <c r="D261" s="194">
        <v>0</v>
      </c>
    </row>
    <row r="262" spans="1:4" ht="27.75" customHeight="1" x14ac:dyDescent="0.2">
      <c r="A262" s="192">
        <v>404</v>
      </c>
      <c r="B262" s="193" t="s">
        <v>1114</v>
      </c>
      <c r="C262" s="194">
        <v>0</v>
      </c>
      <c r="D262" s="194">
        <v>0</v>
      </c>
    </row>
    <row r="263" spans="1:4" ht="27.75" customHeight="1" x14ac:dyDescent="0.2">
      <c r="A263" s="192">
        <v>405</v>
      </c>
      <c r="B263" s="193" t="s">
        <v>1115</v>
      </c>
      <c r="C263" s="194">
        <v>0</v>
      </c>
      <c r="D263" s="194">
        <v>0</v>
      </c>
    </row>
    <row r="264" spans="1:4" ht="27.75" customHeight="1" x14ac:dyDescent="0.2">
      <c r="A264" s="192">
        <v>406</v>
      </c>
      <c r="B264" s="193" t="s">
        <v>1116</v>
      </c>
      <c r="C264" s="194">
        <v>0</v>
      </c>
      <c r="D264" s="194">
        <v>0</v>
      </c>
    </row>
    <row r="265" spans="1:4" ht="27.75" customHeight="1" x14ac:dyDescent="0.2">
      <c r="A265" s="192">
        <v>407</v>
      </c>
      <c r="B265" s="193" t="s">
        <v>1117</v>
      </c>
      <c r="C265" s="194">
        <v>0</v>
      </c>
      <c r="D265" s="194">
        <v>0</v>
      </c>
    </row>
    <row r="266" spans="1:4" ht="27.75" customHeight="1" x14ac:dyDescent="0.2">
      <c r="A266" s="192">
        <v>408</v>
      </c>
      <c r="B266" s="193" t="s">
        <v>1118</v>
      </c>
      <c r="C266" s="194">
        <v>0</v>
      </c>
      <c r="D266" s="194">
        <v>0</v>
      </c>
    </row>
    <row r="267" spans="1:4" ht="27.75" customHeight="1" x14ac:dyDescent="0.2">
      <c r="A267" s="192">
        <v>409</v>
      </c>
      <c r="B267" s="193" t="s">
        <v>1119</v>
      </c>
      <c r="C267" s="194">
        <v>0</v>
      </c>
      <c r="D267" s="194">
        <v>0</v>
      </c>
    </row>
    <row r="268" spans="1:4" ht="27.75" customHeight="1" x14ac:dyDescent="0.2">
      <c r="A268" s="192">
        <v>410</v>
      </c>
      <c r="B268" s="193" t="s">
        <v>1120</v>
      </c>
      <c r="C268" s="194">
        <v>0</v>
      </c>
      <c r="D268" s="194">
        <v>0</v>
      </c>
    </row>
    <row r="269" spans="1:4" ht="27.75" customHeight="1" x14ac:dyDescent="0.2">
      <c r="A269" s="192">
        <v>411</v>
      </c>
      <c r="B269" s="193" t="s">
        <v>1121</v>
      </c>
      <c r="C269" s="194">
        <v>0</v>
      </c>
      <c r="D269" s="194">
        <v>0</v>
      </c>
    </row>
    <row r="270" spans="1:4" ht="27.75" customHeight="1" x14ac:dyDescent="0.2">
      <c r="A270" s="192">
        <v>412</v>
      </c>
      <c r="B270" s="193" t="s">
        <v>1122</v>
      </c>
      <c r="C270" s="194">
        <v>0</v>
      </c>
      <c r="D270" s="194">
        <v>0</v>
      </c>
    </row>
    <row r="271" spans="1:4" ht="27.75" customHeight="1" x14ac:dyDescent="0.2">
      <c r="A271" s="192">
        <v>417</v>
      </c>
      <c r="B271" s="193" t="s">
        <v>1123</v>
      </c>
      <c r="C271" s="194">
        <v>0</v>
      </c>
      <c r="D271" s="194">
        <v>0</v>
      </c>
    </row>
    <row r="272" spans="1:4" ht="27.75" customHeight="1" x14ac:dyDescent="0.2">
      <c r="A272" s="192">
        <v>418</v>
      </c>
      <c r="B272" s="193" t="s">
        <v>1124</v>
      </c>
      <c r="C272" s="194">
        <v>0</v>
      </c>
      <c r="D272" s="194">
        <v>0</v>
      </c>
    </row>
    <row r="273" spans="1:4" ht="27.75" customHeight="1" x14ac:dyDescent="0.2">
      <c r="A273" s="192">
        <v>419</v>
      </c>
      <c r="B273" s="193" t="s">
        <v>1125</v>
      </c>
      <c r="C273" s="194">
        <v>0</v>
      </c>
      <c r="D273" s="194">
        <v>0</v>
      </c>
    </row>
    <row r="274" spans="1:4" ht="27.75" customHeight="1" x14ac:dyDescent="0.2">
      <c r="A274" s="192">
        <v>421</v>
      </c>
      <c r="B274" s="193" t="s">
        <v>1126</v>
      </c>
      <c r="C274" s="194">
        <v>0</v>
      </c>
      <c r="D274" s="194">
        <v>0.6</v>
      </c>
    </row>
    <row r="275" spans="1:4" ht="27.75" customHeight="1" x14ac:dyDescent="0.2">
      <c r="A275" s="192">
        <v>422</v>
      </c>
      <c r="B275" s="193" t="s">
        <v>1127</v>
      </c>
      <c r="C275" s="194">
        <v>0</v>
      </c>
      <c r="D275" s="194">
        <v>0</v>
      </c>
    </row>
    <row r="276" spans="1:4" ht="27.75" customHeight="1" x14ac:dyDescent="0.2">
      <c r="A276" s="192">
        <v>423</v>
      </c>
      <c r="B276" s="193" t="s">
        <v>1128</v>
      </c>
      <c r="C276" s="194">
        <v>0</v>
      </c>
      <c r="D276" s="194">
        <v>0.6</v>
      </c>
    </row>
    <row r="277" spans="1:4" ht="27.75" customHeight="1" x14ac:dyDescent="0.2">
      <c r="A277" s="192">
        <v>424</v>
      </c>
      <c r="B277" s="193" t="s">
        <v>1129</v>
      </c>
      <c r="C277" s="194">
        <v>0</v>
      </c>
      <c r="D277" s="194">
        <v>0.6</v>
      </c>
    </row>
    <row r="278" spans="1:4" ht="27.75" customHeight="1" x14ac:dyDescent="0.2">
      <c r="A278" s="192">
        <v>425</v>
      </c>
      <c r="B278" s="193" t="s">
        <v>1130</v>
      </c>
      <c r="C278" s="194">
        <v>0</v>
      </c>
      <c r="D278" s="194">
        <v>0.6</v>
      </c>
    </row>
    <row r="279" spans="1:4" ht="27.75" customHeight="1" x14ac:dyDescent="0.2">
      <c r="A279" s="192">
        <v>426</v>
      </c>
      <c r="B279" s="193" t="s">
        <v>1131</v>
      </c>
      <c r="C279" s="194">
        <v>0</v>
      </c>
      <c r="D279" s="194">
        <v>0</v>
      </c>
    </row>
    <row r="280" spans="1:4" ht="27.75" customHeight="1" x14ac:dyDescent="0.2">
      <c r="A280" s="192">
        <v>427</v>
      </c>
      <c r="B280" s="193" t="s">
        <v>1132</v>
      </c>
      <c r="C280" s="194">
        <v>0</v>
      </c>
      <c r="D280" s="194">
        <v>0</v>
      </c>
    </row>
    <row r="281" spans="1:4" ht="27.75" customHeight="1" x14ac:dyDescent="0.2">
      <c r="A281" s="192">
        <v>428</v>
      </c>
      <c r="B281" s="193" t="s">
        <v>1133</v>
      </c>
      <c r="C281" s="194">
        <v>0</v>
      </c>
      <c r="D281" s="194">
        <v>0</v>
      </c>
    </row>
    <row r="282" spans="1:4" ht="27.75" customHeight="1" x14ac:dyDescent="0.2">
      <c r="A282" s="192">
        <v>429</v>
      </c>
      <c r="B282" s="193" t="s">
        <v>1134</v>
      </c>
      <c r="C282" s="194">
        <v>0</v>
      </c>
      <c r="D282" s="194">
        <v>0</v>
      </c>
    </row>
    <row r="283" spans="1:4" ht="27.75" customHeight="1" x14ac:dyDescent="0.2">
      <c r="A283" s="192">
        <v>430</v>
      </c>
      <c r="B283" s="193" t="s">
        <v>1135</v>
      </c>
      <c r="C283" s="194">
        <v>0</v>
      </c>
      <c r="D283" s="194">
        <v>1.6080000000000001</v>
      </c>
    </row>
    <row r="284" spans="1:4" ht="27.75" customHeight="1" x14ac:dyDescent="0.2">
      <c r="A284" s="192">
        <v>431</v>
      </c>
      <c r="B284" s="193" t="s">
        <v>1136</v>
      </c>
      <c r="C284" s="194">
        <v>0</v>
      </c>
      <c r="D284" s="194">
        <v>1.6080000000000001</v>
      </c>
    </row>
    <row r="285" spans="1:4" ht="27.75" customHeight="1" x14ac:dyDescent="0.2">
      <c r="A285" s="192">
        <v>432</v>
      </c>
      <c r="B285" s="193" t="s">
        <v>1137</v>
      </c>
      <c r="C285" s="194">
        <v>0</v>
      </c>
      <c r="D285" s="194">
        <v>1.6080000000000001</v>
      </c>
    </row>
    <row r="286" spans="1:4" ht="27.75" customHeight="1" x14ac:dyDescent="0.2">
      <c r="A286" s="192">
        <v>433</v>
      </c>
      <c r="B286" s="193" t="s">
        <v>1138</v>
      </c>
      <c r="C286" s="194">
        <v>0</v>
      </c>
      <c r="D286" s="194">
        <v>1.6080000000000001</v>
      </c>
    </row>
    <row r="287" spans="1:4" ht="27.75" customHeight="1" x14ac:dyDescent="0.2">
      <c r="A287" s="192">
        <v>434</v>
      </c>
      <c r="B287" s="193" t="s">
        <v>1139</v>
      </c>
      <c r="C287" s="194">
        <v>0</v>
      </c>
      <c r="D287" s="194">
        <v>1.6080000000000001</v>
      </c>
    </row>
    <row r="288" spans="1:4" ht="27.75" customHeight="1" x14ac:dyDescent="0.2">
      <c r="A288" s="192">
        <v>435</v>
      </c>
      <c r="B288" s="193" t="s">
        <v>1140</v>
      </c>
      <c r="C288" s="194">
        <v>0</v>
      </c>
      <c r="D288" s="194">
        <v>1.6080000000000001</v>
      </c>
    </row>
    <row r="289" spans="1:4" ht="27.75" customHeight="1" x14ac:dyDescent="0.2">
      <c r="A289" s="192">
        <v>436</v>
      </c>
      <c r="B289" s="193" t="s">
        <v>1141</v>
      </c>
      <c r="C289" s="194">
        <v>0</v>
      </c>
      <c r="D289" s="194">
        <v>1.6080000000000001</v>
      </c>
    </row>
    <row r="290" spans="1:4" ht="27.75" customHeight="1" x14ac:dyDescent="0.2">
      <c r="A290" s="192">
        <v>437</v>
      </c>
      <c r="B290" s="193" t="s">
        <v>1142</v>
      </c>
      <c r="C290" s="194">
        <v>0</v>
      </c>
      <c r="D290" s="194">
        <v>3.6259999999999999</v>
      </c>
    </row>
    <row r="291" spans="1:4" ht="27.75" customHeight="1" x14ac:dyDescent="0.2">
      <c r="A291" s="192">
        <v>438</v>
      </c>
      <c r="B291" s="193" t="s">
        <v>1143</v>
      </c>
      <c r="C291" s="194">
        <v>0</v>
      </c>
      <c r="D291" s="194">
        <v>3.6259999999999999</v>
      </c>
    </row>
    <row r="292" spans="1:4" ht="27.75" customHeight="1" x14ac:dyDescent="0.2">
      <c r="A292" s="192">
        <v>439</v>
      </c>
      <c r="B292" s="193" t="s">
        <v>1144</v>
      </c>
      <c r="C292" s="194">
        <v>0</v>
      </c>
      <c r="D292" s="194">
        <v>3.6259999999999999</v>
      </c>
    </row>
    <row r="293" spans="1:4" ht="27.75" customHeight="1" x14ac:dyDescent="0.2">
      <c r="A293" s="192">
        <v>440</v>
      </c>
      <c r="B293" s="193" t="s">
        <v>1145</v>
      </c>
      <c r="C293" s="194">
        <v>0</v>
      </c>
      <c r="D293" s="194">
        <v>3.6259999999999999</v>
      </c>
    </row>
    <row r="294" spans="1:4" ht="27.75" customHeight="1" x14ac:dyDescent="0.2">
      <c r="A294" s="192">
        <v>441</v>
      </c>
      <c r="B294" s="193" t="s">
        <v>1146</v>
      </c>
      <c r="C294" s="194">
        <v>0</v>
      </c>
      <c r="D294" s="194">
        <v>3.6259999999999999</v>
      </c>
    </row>
    <row r="295" spans="1:4" ht="27.75" customHeight="1" x14ac:dyDescent="0.2">
      <c r="A295" s="192">
        <v>442</v>
      </c>
      <c r="B295" s="193" t="s">
        <v>1147</v>
      </c>
      <c r="C295" s="194">
        <v>0</v>
      </c>
      <c r="D295" s="194">
        <v>3.6259999999999999</v>
      </c>
    </row>
    <row r="296" spans="1:4" ht="27.75" customHeight="1" x14ac:dyDescent="0.2">
      <c r="A296" s="192">
        <v>443</v>
      </c>
      <c r="B296" s="193" t="s">
        <v>1148</v>
      </c>
      <c r="C296" s="194">
        <v>0</v>
      </c>
      <c r="D296" s="194">
        <v>3.6259999999999999</v>
      </c>
    </row>
    <row r="297" spans="1:4" ht="27.75" customHeight="1" x14ac:dyDescent="0.2">
      <c r="A297" s="192">
        <v>445</v>
      </c>
      <c r="B297" s="193" t="s">
        <v>1149</v>
      </c>
      <c r="C297" s="194">
        <v>10.087999999999999</v>
      </c>
      <c r="D297" s="194">
        <v>1.6080000000000001</v>
      </c>
    </row>
    <row r="298" spans="1:4" ht="27.75" customHeight="1" x14ac:dyDescent="0.2">
      <c r="A298" s="192">
        <v>446</v>
      </c>
      <c r="B298" s="193" t="s">
        <v>1150</v>
      </c>
      <c r="C298" s="194">
        <v>0</v>
      </c>
      <c r="D298" s="194">
        <v>0</v>
      </c>
    </row>
    <row r="299" spans="1:4" ht="27.75" customHeight="1" x14ac:dyDescent="0.2">
      <c r="A299" s="192">
        <v>447</v>
      </c>
      <c r="B299" s="193" t="s">
        <v>1151</v>
      </c>
      <c r="C299" s="194">
        <v>0</v>
      </c>
      <c r="D299" s="194">
        <v>0</v>
      </c>
    </row>
    <row r="300" spans="1:4" ht="27.75" customHeight="1" x14ac:dyDescent="0.2">
      <c r="A300" s="192">
        <v>448</v>
      </c>
      <c r="B300" s="193" t="s">
        <v>1152</v>
      </c>
      <c r="C300" s="194">
        <v>0</v>
      </c>
      <c r="D300" s="194">
        <v>1.6080000000000001</v>
      </c>
    </row>
    <row r="301" spans="1:4" ht="27.75" customHeight="1" x14ac:dyDescent="0.2">
      <c r="A301" s="192">
        <v>449</v>
      </c>
      <c r="B301" s="193" t="s">
        <v>1153</v>
      </c>
      <c r="C301" s="194">
        <v>0</v>
      </c>
      <c r="D301" s="194">
        <v>0</v>
      </c>
    </row>
    <row r="302" spans="1:4" ht="27.75" customHeight="1" x14ac:dyDescent="0.2">
      <c r="A302" s="192">
        <v>450</v>
      </c>
      <c r="B302" s="193" t="s">
        <v>1154</v>
      </c>
      <c r="C302" s="194">
        <v>0</v>
      </c>
      <c r="D302" s="194">
        <v>1.6080000000000001</v>
      </c>
    </row>
    <row r="303" spans="1:4" ht="27.75" customHeight="1" x14ac:dyDescent="0.2">
      <c r="A303" s="192">
        <v>451</v>
      </c>
      <c r="B303" s="193" t="s">
        <v>1155</v>
      </c>
      <c r="C303" s="194">
        <v>0</v>
      </c>
      <c r="D303" s="194">
        <v>1.6080000000000001</v>
      </c>
    </row>
    <row r="304" spans="1:4" ht="27.75" customHeight="1" x14ac:dyDescent="0.2">
      <c r="A304" s="192">
        <v>452</v>
      </c>
      <c r="B304" s="193" t="s">
        <v>1156</v>
      </c>
      <c r="C304" s="194">
        <v>0</v>
      </c>
      <c r="D304" s="194">
        <v>0</v>
      </c>
    </row>
    <row r="305" spans="1:4" ht="27.75" customHeight="1" x14ac:dyDescent="0.2">
      <c r="A305" s="192">
        <v>453</v>
      </c>
      <c r="B305" s="193" t="s">
        <v>1157</v>
      </c>
      <c r="C305" s="194">
        <v>0</v>
      </c>
      <c r="D305" s="194">
        <v>0</v>
      </c>
    </row>
    <row r="306" spans="1:4" ht="27.75" customHeight="1" x14ac:dyDescent="0.2">
      <c r="A306" s="192">
        <v>455</v>
      </c>
      <c r="B306" s="193" t="s">
        <v>1158</v>
      </c>
      <c r="C306" s="194">
        <v>0</v>
      </c>
      <c r="D306" s="194">
        <v>1.6080000000000001</v>
      </c>
    </row>
    <row r="307" spans="1:4" ht="27.75" customHeight="1" x14ac:dyDescent="0.2">
      <c r="A307" s="192">
        <v>456</v>
      </c>
      <c r="B307" s="193" t="s">
        <v>1159</v>
      </c>
      <c r="C307" s="194">
        <v>0</v>
      </c>
      <c r="D307" s="194">
        <v>1.6080000000000001</v>
      </c>
    </row>
    <row r="308" spans="1:4" ht="27.75" customHeight="1" x14ac:dyDescent="0.2">
      <c r="A308" s="192">
        <v>457</v>
      </c>
      <c r="B308" s="193" t="s">
        <v>1160</v>
      </c>
      <c r="C308" s="194">
        <v>0</v>
      </c>
      <c r="D308" s="194">
        <v>1.6080000000000001</v>
      </c>
    </row>
    <row r="309" spans="1:4" ht="27.75" customHeight="1" x14ac:dyDescent="0.2">
      <c r="A309" s="192">
        <v>458</v>
      </c>
      <c r="B309" s="193" t="s">
        <v>1161</v>
      </c>
      <c r="C309" s="194">
        <v>0</v>
      </c>
      <c r="D309" s="194">
        <v>1.6080000000000001</v>
      </c>
    </row>
    <row r="310" spans="1:4" ht="27.75" customHeight="1" x14ac:dyDescent="0.2">
      <c r="A310" s="192">
        <v>459</v>
      </c>
      <c r="B310" s="193" t="s">
        <v>1162</v>
      </c>
      <c r="C310" s="194">
        <v>0</v>
      </c>
      <c r="D310" s="194">
        <v>1.6080000000000001</v>
      </c>
    </row>
    <row r="311" spans="1:4" ht="27.75" customHeight="1" x14ac:dyDescent="0.2">
      <c r="A311" s="192">
        <v>460</v>
      </c>
      <c r="B311" s="193" t="s">
        <v>1163</v>
      </c>
      <c r="C311" s="194">
        <v>0</v>
      </c>
      <c r="D311" s="194">
        <v>1.6080000000000001</v>
      </c>
    </row>
    <row r="312" spans="1:4" ht="27.75" customHeight="1" x14ac:dyDescent="0.2">
      <c r="A312" s="192">
        <v>461</v>
      </c>
      <c r="B312" s="193" t="s">
        <v>1164</v>
      </c>
      <c r="C312" s="194">
        <v>0</v>
      </c>
      <c r="D312" s="194">
        <v>1.6080000000000001</v>
      </c>
    </row>
    <row r="313" spans="1:4" ht="27.75" customHeight="1" x14ac:dyDescent="0.2">
      <c r="A313" s="192">
        <v>462</v>
      </c>
      <c r="B313" s="193" t="s">
        <v>1165</v>
      </c>
      <c r="C313" s="194">
        <v>0</v>
      </c>
      <c r="D313" s="194">
        <v>1.6080000000000001</v>
      </c>
    </row>
    <row r="314" spans="1:4" ht="27.75" customHeight="1" x14ac:dyDescent="0.2">
      <c r="A314" s="192">
        <v>463</v>
      </c>
      <c r="B314" s="193" t="s">
        <v>1166</v>
      </c>
      <c r="C314" s="194">
        <v>0</v>
      </c>
      <c r="D314" s="194">
        <v>3.6259999999999999</v>
      </c>
    </row>
    <row r="315" spans="1:4" ht="27.75" customHeight="1" x14ac:dyDescent="0.2">
      <c r="A315" s="192">
        <v>464</v>
      </c>
      <c r="B315" s="193" t="s">
        <v>1167</v>
      </c>
      <c r="C315" s="194">
        <v>0</v>
      </c>
      <c r="D315" s="194">
        <v>3.6259999999999999</v>
      </c>
    </row>
    <row r="316" spans="1:4" ht="27.75" customHeight="1" x14ac:dyDescent="0.2">
      <c r="A316" s="192">
        <v>465</v>
      </c>
      <c r="B316" s="193" t="s">
        <v>1168</v>
      </c>
      <c r="C316" s="194">
        <v>0</v>
      </c>
      <c r="D316" s="194">
        <v>3.6259999999999999</v>
      </c>
    </row>
    <row r="317" spans="1:4" ht="27.75" customHeight="1" x14ac:dyDescent="0.2">
      <c r="A317" s="192">
        <v>466</v>
      </c>
      <c r="B317" s="193" t="s">
        <v>1169</v>
      </c>
      <c r="C317" s="194">
        <v>0</v>
      </c>
      <c r="D317" s="194">
        <v>3.6259999999999999</v>
      </c>
    </row>
    <row r="318" spans="1:4" ht="27.75" customHeight="1" x14ac:dyDescent="0.2">
      <c r="A318" s="192">
        <v>467</v>
      </c>
      <c r="B318" s="193" t="s">
        <v>1170</v>
      </c>
      <c r="C318" s="194">
        <v>0</v>
      </c>
      <c r="D318" s="194">
        <v>3.6259999999999999</v>
      </c>
    </row>
    <row r="319" spans="1:4" ht="27.75" customHeight="1" x14ac:dyDescent="0.2">
      <c r="A319" s="192">
        <v>468</v>
      </c>
      <c r="B319" s="193" t="s">
        <v>1171</v>
      </c>
      <c r="C319" s="194">
        <v>0</v>
      </c>
      <c r="D319" s="194">
        <v>3.6259999999999999</v>
      </c>
    </row>
    <row r="320" spans="1:4" ht="27.75" customHeight="1" x14ac:dyDescent="0.2">
      <c r="A320" s="192">
        <v>469</v>
      </c>
      <c r="B320" s="193" t="s">
        <v>1172</v>
      </c>
      <c r="C320" s="194">
        <v>0</v>
      </c>
      <c r="D320" s="194">
        <v>0</v>
      </c>
    </row>
    <row r="321" spans="1:4" ht="27.75" customHeight="1" x14ac:dyDescent="0.2">
      <c r="A321" s="192">
        <v>470</v>
      </c>
      <c r="B321" s="193" t="s">
        <v>1173</v>
      </c>
      <c r="C321" s="194">
        <v>0</v>
      </c>
      <c r="D321" s="194">
        <v>0</v>
      </c>
    </row>
    <row r="322" spans="1:4" ht="27.75" customHeight="1" x14ac:dyDescent="0.2">
      <c r="A322" s="192">
        <v>471</v>
      </c>
      <c r="B322" s="193" t="s">
        <v>1174</v>
      </c>
      <c r="C322" s="194">
        <v>0</v>
      </c>
      <c r="D322" s="194">
        <v>0</v>
      </c>
    </row>
    <row r="323" spans="1:4" ht="27.75" customHeight="1" x14ac:dyDescent="0.2">
      <c r="A323" s="192">
        <v>472</v>
      </c>
      <c r="B323" s="193" t="s">
        <v>1175</v>
      </c>
      <c r="C323" s="194">
        <v>0</v>
      </c>
      <c r="D323" s="194">
        <v>0</v>
      </c>
    </row>
    <row r="324" spans="1:4" ht="27.75" customHeight="1" x14ac:dyDescent="0.2">
      <c r="A324" s="192">
        <v>473</v>
      </c>
      <c r="B324" s="193" t="s">
        <v>1176</v>
      </c>
      <c r="C324" s="194">
        <v>0</v>
      </c>
      <c r="D324" s="194">
        <v>0</v>
      </c>
    </row>
    <row r="325" spans="1:4" ht="27.75" customHeight="1" x14ac:dyDescent="0.2">
      <c r="A325" s="192">
        <v>474</v>
      </c>
      <c r="B325" s="193" t="s">
        <v>1177</v>
      </c>
      <c r="C325" s="194">
        <v>0</v>
      </c>
      <c r="D325" s="194">
        <v>2.1669999999999998</v>
      </c>
    </row>
    <row r="326" spans="1:4" ht="27.75" customHeight="1" x14ac:dyDescent="0.2">
      <c r="A326" s="192">
        <v>475</v>
      </c>
      <c r="B326" s="193" t="s">
        <v>1178</v>
      </c>
      <c r="C326" s="194">
        <v>0</v>
      </c>
      <c r="D326" s="194">
        <v>0</v>
      </c>
    </row>
    <row r="327" spans="1:4" ht="27.75" customHeight="1" x14ac:dyDescent="0.2">
      <c r="A327" s="192">
        <v>476</v>
      </c>
      <c r="B327" s="193" t="s">
        <v>1179</v>
      </c>
      <c r="C327" s="194">
        <v>0</v>
      </c>
      <c r="D327" s="194">
        <v>0</v>
      </c>
    </row>
    <row r="328" spans="1:4" ht="27.75" customHeight="1" x14ac:dyDescent="0.2">
      <c r="A328" s="192">
        <v>477</v>
      </c>
      <c r="B328" s="193" t="s">
        <v>1180</v>
      </c>
      <c r="C328" s="194">
        <v>0</v>
      </c>
      <c r="D328" s="194">
        <v>0</v>
      </c>
    </row>
    <row r="329" spans="1:4" ht="27.75" customHeight="1" x14ac:dyDescent="0.2">
      <c r="A329" s="192">
        <v>478</v>
      </c>
      <c r="B329" s="193" t="s">
        <v>1181</v>
      </c>
      <c r="C329" s="194">
        <v>0</v>
      </c>
      <c r="D329" s="194">
        <v>0</v>
      </c>
    </row>
    <row r="330" spans="1:4" ht="27.75" customHeight="1" x14ac:dyDescent="0.2">
      <c r="A330" s="192">
        <v>479</v>
      </c>
      <c r="B330" s="193" t="s">
        <v>1182</v>
      </c>
      <c r="C330" s="194">
        <v>0</v>
      </c>
      <c r="D330" s="194">
        <v>0</v>
      </c>
    </row>
    <row r="331" spans="1:4" ht="27.75" customHeight="1" x14ac:dyDescent="0.2">
      <c r="A331" s="192">
        <v>480</v>
      </c>
      <c r="B331" s="193" t="s">
        <v>1183</v>
      </c>
      <c r="C331" s="194">
        <v>0</v>
      </c>
      <c r="D331" s="194">
        <v>0</v>
      </c>
    </row>
    <row r="332" spans="1:4" ht="27.75" customHeight="1" x14ac:dyDescent="0.2">
      <c r="A332" s="192">
        <v>481</v>
      </c>
      <c r="B332" s="193" t="s">
        <v>1184</v>
      </c>
      <c r="C332" s="194">
        <v>0</v>
      </c>
      <c r="D332" s="194">
        <v>0</v>
      </c>
    </row>
    <row r="333" spans="1:4" ht="27.75" customHeight="1" x14ac:dyDescent="0.2">
      <c r="A333" s="192">
        <v>482</v>
      </c>
      <c r="B333" s="193" t="s">
        <v>1185</v>
      </c>
      <c r="C333" s="194">
        <v>0</v>
      </c>
      <c r="D333" s="194">
        <v>0</v>
      </c>
    </row>
    <row r="334" spans="1:4" ht="27.75" customHeight="1" x14ac:dyDescent="0.2">
      <c r="A334" s="192">
        <v>483</v>
      </c>
      <c r="B334" s="193" t="s">
        <v>1186</v>
      </c>
      <c r="C334" s="194">
        <v>0</v>
      </c>
      <c r="D334" s="194">
        <v>0</v>
      </c>
    </row>
    <row r="335" spans="1:4" ht="27.75" customHeight="1" x14ac:dyDescent="0.2">
      <c r="A335" s="192">
        <v>484</v>
      </c>
      <c r="B335" s="193" t="s">
        <v>1187</v>
      </c>
      <c r="C335" s="194">
        <v>0</v>
      </c>
      <c r="D335" s="194">
        <v>0</v>
      </c>
    </row>
    <row r="336" spans="1:4" ht="27.75" customHeight="1" x14ac:dyDescent="0.2">
      <c r="A336" s="192">
        <v>485</v>
      </c>
      <c r="B336" s="193" t="s">
        <v>1188</v>
      </c>
      <c r="C336" s="194">
        <v>0</v>
      </c>
      <c r="D336" s="194">
        <v>0</v>
      </c>
    </row>
    <row r="337" spans="1:4" ht="27.75" customHeight="1" x14ac:dyDescent="0.2">
      <c r="A337" s="192">
        <v>486</v>
      </c>
      <c r="B337" s="193" t="s">
        <v>1189</v>
      </c>
      <c r="C337" s="194">
        <v>0</v>
      </c>
      <c r="D337" s="194">
        <v>2.1669999999999998</v>
      </c>
    </row>
    <row r="338" spans="1:4" ht="27.75" customHeight="1" x14ac:dyDescent="0.2">
      <c r="A338" s="192">
        <v>487</v>
      </c>
      <c r="B338" s="193" t="s">
        <v>1190</v>
      </c>
      <c r="C338" s="194">
        <v>0</v>
      </c>
      <c r="D338" s="194">
        <v>2.1669999999999998</v>
      </c>
    </row>
    <row r="339" spans="1:4" ht="27.75" customHeight="1" x14ac:dyDescent="0.2">
      <c r="A339" s="192">
        <v>488</v>
      </c>
      <c r="B339" s="193" t="s">
        <v>1191</v>
      </c>
      <c r="C339" s="194">
        <v>0</v>
      </c>
      <c r="D339" s="194">
        <v>2.1669999999999998</v>
      </c>
    </row>
    <row r="340" spans="1:4" ht="27.75" customHeight="1" x14ac:dyDescent="0.2">
      <c r="A340" s="192">
        <v>489</v>
      </c>
      <c r="B340" s="193" t="s">
        <v>1192</v>
      </c>
      <c r="C340" s="194">
        <v>0</v>
      </c>
      <c r="D340" s="194">
        <v>2.1669999999999998</v>
      </c>
    </row>
    <row r="341" spans="1:4" ht="27.75" customHeight="1" x14ac:dyDescent="0.2">
      <c r="A341" s="192">
        <v>490</v>
      </c>
      <c r="B341" s="193" t="s">
        <v>1193</v>
      </c>
      <c r="C341" s="194">
        <v>0</v>
      </c>
      <c r="D341" s="194">
        <v>2.1669999999999998</v>
      </c>
    </row>
    <row r="342" spans="1:4" ht="27.75" customHeight="1" x14ac:dyDescent="0.2">
      <c r="A342" s="192">
        <v>491</v>
      </c>
      <c r="B342" s="193" t="s">
        <v>1194</v>
      </c>
      <c r="C342" s="194">
        <v>0</v>
      </c>
      <c r="D342" s="194">
        <v>2.1669999999999998</v>
      </c>
    </row>
    <row r="343" spans="1:4" ht="27.75" customHeight="1" x14ac:dyDescent="0.2">
      <c r="A343" s="192">
        <v>492</v>
      </c>
      <c r="B343" s="193" t="s">
        <v>1195</v>
      </c>
      <c r="C343" s="194">
        <v>0</v>
      </c>
      <c r="D343" s="194">
        <v>2.1669999999999998</v>
      </c>
    </row>
    <row r="344" spans="1:4" ht="27.75" customHeight="1" x14ac:dyDescent="0.2">
      <c r="A344" s="192">
        <v>493</v>
      </c>
      <c r="B344" s="193" t="s">
        <v>1196</v>
      </c>
      <c r="C344" s="194">
        <v>0</v>
      </c>
      <c r="D344" s="194">
        <v>2.1669999999999998</v>
      </c>
    </row>
    <row r="345" spans="1:4" ht="27.75" customHeight="1" x14ac:dyDescent="0.2">
      <c r="A345" s="192">
        <v>494</v>
      </c>
      <c r="B345" s="193" t="s">
        <v>1197</v>
      </c>
      <c r="C345" s="194">
        <v>0</v>
      </c>
      <c r="D345" s="194">
        <v>2.1669999999999998</v>
      </c>
    </row>
    <row r="346" spans="1:4" ht="27.75" customHeight="1" x14ac:dyDescent="0.2">
      <c r="A346" s="192">
        <v>495</v>
      </c>
      <c r="B346" s="193" t="s">
        <v>1198</v>
      </c>
      <c r="C346" s="194">
        <v>0</v>
      </c>
      <c r="D346" s="194">
        <v>2.1669999999999998</v>
      </c>
    </row>
    <row r="347" spans="1:4" ht="27.75" customHeight="1" x14ac:dyDescent="0.2">
      <c r="A347" s="192">
        <v>496</v>
      </c>
      <c r="B347" s="193" t="s">
        <v>1199</v>
      </c>
      <c r="C347" s="194">
        <v>0</v>
      </c>
      <c r="D347" s="194">
        <v>2.1669999999999998</v>
      </c>
    </row>
    <row r="348" spans="1:4" ht="27.75" customHeight="1" x14ac:dyDescent="0.2">
      <c r="A348" s="192">
        <v>497</v>
      </c>
      <c r="B348" s="193" t="s">
        <v>1200</v>
      </c>
      <c r="C348" s="194">
        <v>0</v>
      </c>
      <c r="D348" s="194">
        <v>2.1669999999999998</v>
      </c>
    </row>
    <row r="349" spans="1:4" ht="27.75" customHeight="1" x14ac:dyDescent="0.2">
      <c r="A349" s="192">
        <v>498</v>
      </c>
      <c r="B349" s="193" t="s">
        <v>1201</v>
      </c>
      <c r="C349" s="194">
        <v>0</v>
      </c>
      <c r="D349" s="194">
        <v>2.1669999999999998</v>
      </c>
    </row>
    <row r="350" spans="1:4" ht="27.75" customHeight="1" x14ac:dyDescent="0.2">
      <c r="A350" s="192">
        <v>499</v>
      </c>
      <c r="B350" s="193" t="s">
        <v>1202</v>
      </c>
      <c r="C350" s="194">
        <v>0</v>
      </c>
      <c r="D350" s="194">
        <v>3.597</v>
      </c>
    </row>
    <row r="351" spans="1:4" ht="27.75" customHeight="1" x14ac:dyDescent="0.2">
      <c r="A351" s="192">
        <v>500</v>
      </c>
      <c r="B351" s="193" t="s">
        <v>1203</v>
      </c>
      <c r="C351" s="194">
        <v>0</v>
      </c>
      <c r="D351" s="194">
        <v>0</v>
      </c>
    </row>
    <row r="352" spans="1:4" ht="27.75" customHeight="1" x14ac:dyDescent="0.2">
      <c r="A352" s="192">
        <v>501</v>
      </c>
      <c r="B352" s="193" t="s">
        <v>1204</v>
      </c>
      <c r="C352" s="194">
        <v>0</v>
      </c>
      <c r="D352" s="194">
        <v>0</v>
      </c>
    </row>
    <row r="353" spans="1:4" ht="27.75" customHeight="1" x14ac:dyDescent="0.2">
      <c r="A353" s="192">
        <v>502</v>
      </c>
      <c r="B353" s="193" t="s">
        <v>1205</v>
      </c>
      <c r="C353" s="194">
        <v>0</v>
      </c>
      <c r="D353" s="194">
        <v>0</v>
      </c>
    </row>
    <row r="354" spans="1:4" ht="27.75" customHeight="1" x14ac:dyDescent="0.2">
      <c r="A354" s="192">
        <v>503</v>
      </c>
      <c r="B354" s="193" t="s">
        <v>1206</v>
      </c>
      <c r="C354" s="194">
        <v>0</v>
      </c>
      <c r="D354" s="194">
        <v>0</v>
      </c>
    </row>
    <row r="355" spans="1:4" ht="27.75" customHeight="1" x14ac:dyDescent="0.2">
      <c r="A355" s="192">
        <v>504</v>
      </c>
      <c r="B355" s="193" t="s">
        <v>1207</v>
      </c>
      <c r="C355" s="194">
        <v>0</v>
      </c>
      <c r="D355" s="194">
        <v>0</v>
      </c>
    </row>
    <row r="356" spans="1:4" ht="27.75" customHeight="1" x14ac:dyDescent="0.2">
      <c r="A356" s="192">
        <v>505</v>
      </c>
      <c r="B356" s="193" t="s">
        <v>1208</v>
      </c>
      <c r="C356" s="194">
        <v>0</v>
      </c>
      <c r="D356" s="194">
        <v>0</v>
      </c>
    </row>
    <row r="357" spans="1:4" ht="27.75" customHeight="1" x14ac:dyDescent="0.2">
      <c r="A357" s="192">
        <v>506</v>
      </c>
      <c r="B357" s="193" t="s">
        <v>1209</v>
      </c>
      <c r="C357" s="194">
        <v>0</v>
      </c>
      <c r="D357" s="194">
        <v>0</v>
      </c>
    </row>
    <row r="358" spans="1:4" ht="27.75" customHeight="1" x14ac:dyDescent="0.2">
      <c r="A358" s="192">
        <v>507</v>
      </c>
      <c r="B358" s="193" t="s">
        <v>1210</v>
      </c>
      <c r="C358" s="194">
        <v>0</v>
      </c>
      <c r="D358" s="194">
        <v>0</v>
      </c>
    </row>
    <row r="359" spans="1:4" ht="27.75" customHeight="1" x14ac:dyDescent="0.2">
      <c r="A359" s="192">
        <v>508</v>
      </c>
      <c r="B359" s="193" t="s">
        <v>1211</v>
      </c>
      <c r="C359" s="194">
        <v>0</v>
      </c>
      <c r="D359" s="194">
        <v>0</v>
      </c>
    </row>
    <row r="360" spans="1:4" ht="27.75" customHeight="1" x14ac:dyDescent="0.2">
      <c r="A360" s="192">
        <v>509</v>
      </c>
      <c r="B360" s="193" t="s">
        <v>1212</v>
      </c>
      <c r="C360" s="194">
        <v>0</v>
      </c>
      <c r="D360" s="194">
        <v>0</v>
      </c>
    </row>
    <row r="361" spans="1:4" ht="27.75" customHeight="1" x14ac:dyDescent="0.2">
      <c r="A361" s="192">
        <v>510</v>
      </c>
      <c r="B361" s="193" t="s">
        <v>1213</v>
      </c>
      <c r="C361" s="194">
        <v>0</v>
      </c>
      <c r="D361" s="194">
        <v>0</v>
      </c>
    </row>
    <row r="362" spans="1:4" ht="27.75" customHeight="1" x14ac:dyDescent="0.2">
      <c r="A362" s="192">
        <v>511</v>
      </c>
      <c r="B362" s="193" t="s">
        <v>1214</v>
      </c>
      <c r="C362" s="194">
        <v>0</v>
      </c>
      <c r="D362" s="194">
        <v>0</v>
      </c>
    </row>
    <row r="363" spans="1:4" ht="27.75" customHeight="1" x14ac:dyDescent="0.2">
      <c r="A363" s="192">
        <v>512</v>
      </c>
      <c r="B363" s="193" t="s">
        <v>1215</v>
      </c>
      <c r="C363" s="194">
        <v>0</v>
      </c>
      <c r="D363" s="194">
        <v>0</v>
      </c>
    </row>
    <row r="364" spans="1:4" ht="27.75" customHeight="1" x14ac:dyDescent="0.2">
      <c r="A364" s="192">
        <v>513</v>
      </c>
      <c r="B364" s="193" t="s">
        <v>1216</v>
      </c>
      <c r="C364" s="194">
        <v>0</v>
      </c>
      <c r="D364" s="194">
        <v>0</v>
      </c>
    </row>
    <row r="365" spans="1:4" ht="27.75" customHeight="1" x14ac:dyDescent="0.2">
      <c r="A365" s="192">
        <v>514</v>
      </c>
      <c r="B365" s="193" t="s">
        <v>1217</v>
      </c>
      <c r="C365" s="194">
        <v>0</v>
      </c>
      <c r="D365" s="194">
        <v>2.1669999999999998</v>
      </c>
    </row>
    <row r="366" spans="1:4" ht="27.75" customHeight="1" x14ac:dyDescent="0.2">
      <c r="A366" s="192">
        <v>515</v>
      </c>
      <c r="B366" s="193" t="s">
        <v>1218</v>
      </c>
      <c r="C366" s="194">
        <v>0</v>
      </c>
      <c r="D366" s="194">
        <v>3.597</v>
      </c>
    </row>
    <row r="367" spans="1:4" ht="27.75" customHeight="1" x14ac:dyDescent="0.2">
      <c r="A367" s="192">
        <v>516</v>
      </c>
      <c r="B367" s="193" t="s">
        <v>1219</v>
      </c>
      <c r="C367" s="194">
        <v>0</v>
      </c>
      <c r="D367" s="194">
        <v>2.1669999999999998</v>
      </c>
    </row>
    <row r="368" spans="1:4" ht="27.75" customHeight="1" x14ac:dyDescent="0.2">
      <c r="A368" s="192">
        <v>517</v>
      </c>
      <c r="B368" s="193" t="s">
        <v>1220</v>
      </c>
      <c r="C368" s="194">
        <v>0</v>
      </c>
      <c r="D368" s="194">
        <v>2.1669999999999998</v>
      </c>
    </row>
    <row r="369" spans="1:4" ht="27.75" customHeight="1" x14ac:dyDescent="0.2">
      <c r="A369" s="192">
        <v>518</v>
      </c>
      <c r="B369" s="193" t="s">
        <v>1221</v>
      </c>
      <c r="C369" s="194">
        <v>0</v>
      </c>
      <c r="D369" s="194">
        <v>2.1669999999999998</v>
      </c>
    </row>
    <row r="370" spans="1:4" ht="27.75" customHeight="1" x14ac:dyDescent="0.2">
      <c r="A370" s="192">
        <v>519</v>
      </c>
      <c r="B370" s="193" t="s">
        <v>1222</v>
      </c>
      <c r="C370" s="194">
        <v>0</v>
      </c>
      <c r="D370" s="194">
        <v>3.597</v>
      </c>
    </row>
    <row r="371" spans="1:4" ht="27.75" customHeight="1" x14ac:dyDescent="0.2">
      <c r="A371" s="192">
        <v>520</v>
      </c>
      <c r="B371" s="193" t="s">
        <v>1223</v>
      </c>
      <c r="C371" s="194">
        <v>0</v>
      </c>
      <c r="D371" s="194">
        <v>3.597</v>
      </c>
    </row>
    <row r="372" spans="1:4" ht="27.75" customHeight="1" x14ac:dyDescent="0.2">
      <c r="A372" s="192">
        <v>521</v>
      </c>
      <c r="B372" s="193" t="s">
        <v>1224</v>
      </c>
      <c r="C372" s="194">
        <v>0</v>
      </c>
      <c r="D372" s="194">
        <v>3.597</v>
      </c>
    </row>
    <row r="373" spans="1:4" ht="27.75" customHeight="1" x14ac:dyDescent="0.2">
      <c r="A373" s="192">
        <v>522</v>
      </c>
      <c r="B373" s="193" t="s">
        <v>1225</v>
      </c>
      <c r="C373" s="194">
        <v>0</v>
      </c>
      <c r="D373" s="194">
        <v>3.597</v>
      </c>
    </row>
    <row r="374" spans="1:4" ht="27.75" customHeight="1" x14ac:dyDescent="0.2">
      <c r="A374" s="192">
        <v>523</v>
      </c>
      <c r="B374" s="193" t="s">
        <v>1226</v>
      </c>
      <c r="C374" s="194">
        <v>0</v>
      </c>
      <c r="D374" s="194">
        <v>3.597</v>
      </c>
    </row>
    <row r="375" spans="1:4" ht="27.75" customHeight="1" x14ac:dyDescent="0.2">
      <c r="A375" s="192">
        <v>524</v>
      </c>
      <c r="B375" s="193" t="s">
        <v>1227</v>
      </c>
      <c r="C375" s="194">
        <v>0</v>
      </c>
      <c r="D375" s="194">
        <v>3.597</v>
      </c>
    </row>
    <row r="376" spans="1:4" ht="27.75" customHeight="1" x14ac:dyDescent="0.2">
      <c r="A376" s="192">
        <v>525</v>
      </c>
      <c r="B376" s="193" t="s">
        <v>1228</v>
      </c>
      <c r="C376" s="194">
        <v>0</v>
      </c>
      <c r="D376" s="194">
        <v>2.1669999999999998</v>
      </c>
    </row>
    <row r="377" spans="1:4" ht="27.75" customHeight="1" x14ac:dyDescent="0.2">
      <c r="A377" s="192">
        <v>526</v>
      </c>
      <c r="B377" s="193" t="s">
        <v>1229</v>
      </c>
      <c r="C377" s="194">
        <v>0</v>
      </c>
      <c r="D377" s="194">
        <v>2.1669999999999998</v>
      </c>
    </row>
    <row r="378" spans="1:4" ht="27.75" customHeight="1" x14ac:dyDescent="0.2">
      <c r="A378" s="192">
        <v>527</v>
      </c>
      <c r="B378" s="193" t="s">
        <v>1230</v>
      </c>
      <c r="C378" s="194">
        <v>0</v>
      </c>
      <c r="D378" s="194">
        <v>2.1669999999999998</v>
      </c>
    </row>
    <row r="379" spans="1:4" ht="27.75" customHeight="1" x14ac:dyDescent="0.2">
      <c r="A379" s="192">
        <v>528</v>
      </c>
      <c r="B379" s="193" t="s">
        <v>1231</v>
      </c>
      <c r="C379" s="194">
        <v>0</v>
      </c>
      <c r="D379" s="194">
        <v>2.1669999999999998</v>
      </c>
    </row>
    <row r="380" spans="1:4" ht="27.75" customHeight="1" x14ac:dyDescent="0.2">
      <c r="A380" s="192">
        <v>529</v>
      </c>
      <c r="B380" s="193" t="s">
        <v>1232</v>
      </c>
      <c r="C380" s="194">
        <v>0</v>
      </c>
      <c r="D380" s="194">
        <v>2.1669999999999998</v>
      </c>
    </row>
    <row r="381" spans="1:4" ht="27.75" customHeight="1" x14ac:dyDescent="0.2">
      <c r="A381" s="192">
        <v>530</v>
      </c>
      <c r="B381" s="193" t="s">
        <v>1233</v>
      </c>
      <c r="C381" s="194">
        <v>0</v>
      </c>
      <c r="D381" s="194">
        <v>2.1669999999999998</v>
      </c>
    </row>
    <row r="382" spans="1:4" ht="27.75" customHeight="1" x14ac:dyDescent="0.2">
      <c r="A382" s="192">
        <v>531</v>
      </c>
      <c r="B382" s="193" t="s">
        <v>1234</v>
      </c>
      <c r="C382" s="194">
        <v>0</v>
      </c>
      <c r="D382" s="194">
        <v>2.1669999999999998</v>
      </c>
    </row>
    <row r="383" spans="1:4" ht="27.75" customHeight="1" x14ac:dyDescent="0.2">
      <c r="A383" s="192">
        <v>532</v>
      </c>
      <c r="B383" s="193" t="s">
        <v>1235</v>
      </c>
      <c r="C383" s="194">
        <v>0</v>
      </c>
      <c r="D383" s="194">
        <v>3.597</v>
      </c>
    </row>
    <row r="384" spans="1:4" ht="27.75" customHeight="1" x14ac:dyDescent="0.2">
      <c r="A384" s="192">
        <v>533</v>
      </c>
      <c r="B384" s="193" t="s">
        <v>1236</v>
      </c>
      <c r="C384" s="194">
        <v>0</v>
      </c>
      <c r="D384" s="194">
        <v>3.0190000000000001</v>
      </c>
    </row>
    <row r="385" spans="1:4" ht="27.75" customHeight="1" x14ac:dyDescent="0.2">
      <c r="A385" s="192">
        <v>534</v>
      </c>
      <c r="B385" s="193" t="s">
        <v>1237</v>
      </c>
      <c r="C385" s="194">
        <v>0</v>
      </c>
      <c r="D385" s="194">
        <v>3.0190000000000001</v>
      </c>
    </row>
    <row r="386" spans="1:4" ht="27.75" customHeight="1" x14ac:dyDescent="0.2">
      <c r="A386" s="192">
        <v>535</v>
      </c>
      <c r="B386" s="193" t="s">
        <v>1238</v>
      </c>
      <c r="C386" s="194">
        <v>0</v>
      </c>
      <c r="D386" s="194">
        <v>3.0190000000000001</v>
      </c>
    </row>
    <row r="387" spans="1:4" ht="27.75" customHeight="1" x14ac:dyDescent="0.2">
      <c r="A387" s="192">
        <v>536</v>
      </c>
      <c r="B387" s="193" t="s">
        <v>1239</v>
      </c>
      <c r="C387" s="194">
        <v>0</v>
      </c>
      <c r="D387" s="194">
        <v>3.0190000000000001</v>
      </c>
    </row>
    <row r="388" spans="1:4" ht="27.75" customHeight="1" x14ac:dyDescent="0.2">
      <c r="A388" s="192">
        <v>537</v>
      </c>
      <c r="B388" s="193" t="s">
        <v>1240</v>
      </c>
      <c r="C388" s="194">
        <v>0</v>
      </c>
      <c r="D388" s="194">
        <v>3.0190000000000001</v>
      </c>
    </row>
    <row r="389" spans="1:4" ht="27.75" customHeight="1" x14ac:dyDescent="0.2">
      <c r="A389" s="192">
        <v>538</v>
      </c>
      <c r="B389" s="193" t="s">
        <v>1241</v>
      </c>
      <c r="C389" s="194">
        <v>0</v>
      </c>
      <c r="D389" s="194">
        <v>4.0549999999999997</v>
      </c>
    </row>
    <row r="390" spans="1:4" ht="27.75" customHeight="1" x14ac:dyDescent="0.2">
      <c r="A390" s="192">
        <v>539</v>
      </c>
      <c r="B390" s="193" t="s">
        <v>1242</v>
      </c>
      <c r="C390" s="194">
        <v>0</v>
      </c>
      <c r="D390" s="194">
        <v>3.0190000000000001</v>
      </c>
    </row>
    <row r="391" spans="1:4" ht="27.75" customHeight="1" x14ac:dyDescent="0.2">
      <c r="A391" s="192">
        <v>540</v>
      </c>
      <c r="B391" s="193" t="s">
        <v>1243</v>
      </c>
      <c r="C391" s="194">
        <v>0</v>
      </c>
      <c r="D391" s="194">
        <v>3.0190000000000001</v>
      </c>
    </row>
    <row r="392" spans="1:4" ht="27.75" customHeight="1" x14ac:dyDescent="0.2">
      <c r="A392" s="192">
        <v>541</v>
      </c>
      <c r="B392" s="193" t="s">
        <v>1244</v>
      </c>
      <c r="C392" s="194">
        <v>0</v>
      </c>
      <c r="D392" s="194">
        <v>3.0190000000000001</v>
      </c>
    </row>
    <row r="393" spans="1:4" ht="27.75" customHeight="1" x14ac:dyDescent="0.2">
      <c r="A393" s="192">
        <v>542</v>
      </c>
      <c r="B393" s="193" t="s">
        <v>1245</v>
      </c>
      <c r="C393" s="194">
        <v>0</v>
      </c>
      <c r="D393" s="194">
        <v>3.0190000000000001</v>
      </c>
    </row>
    <row r="394" spans="1:4" ht="27.75" customHeight="1" x14ac:dyDescent="0.2">
      <c r="A394" s="192">
        <v>543</v>
      </c>
      <c r="B394" s="193" t="s">
        <v>1246</v>
      </c>
      <c r="C394" s="194">
        <v>0</v>
      </c>
      <c r="D394" s="194">
        <v>3.0190000000000001</v>
      </c>
    </row>
    <row r="395" spans="1:4" ht="27.75" customHeight="1" x14ac:dyDescent="0.2">
      <c r="A395" s="192">
        <v>546</v>
      </c>
      <c r="B395" s="193" t="s">
        <v>1247</v>
      </c>
      <c r="C395" s="194">
        <v>0</v>
      </c>
      <c r="D395" s="194">
        <v>2.1669999999999998</v>
      </c>
    </row>
    <row r="396" spans="1:4" ht="27.75" customHeight="1" x14ac:dyDescent="0.2">
      <c r="A396" s="192">
        <v>547</v>
      </c>
      <c r="B396" s="193" t="s">
        <v>1248</v>
      </c>
      <c r="C396" s="194">
        <v>0</v>
      </c>
      <c r="D396" s="194">
        <v>2.1669999999999998</v>
      </c>
    </row>
    <row r="397" spans="1:4" ht="27.75" customHeight="1" x14ac:dyDescent="0.2">
      <c r="A397" s="192">
        <v>548</v>
      </c>
      <c r="B397" s="193" t="s">
        <v>1249</v>
      </c>
      <c r="C397" s="194">
        <v>0</v>
      </c>
      <c r="D397" s="194">
        <v>2.1669999999999998</v>
      </c>
    </row>
    <row r="398" spans="1:4" ht="27.75" customHeight="1" x14ac:dyDescent="0.2">
      <c r="A398" s="192">
        <v>549</v>
      </c>
      <c r="B398" s="193" t="s">
        <v>1250</v>
      </c>
      <c r="C398" s="194">
        <v>0</v>
      </c>
      <c r="D398" s="194">
        <v>2.1669999999999998</v>
      </c>
    </row>
    <row r="399" spans="1:4" ht="27.75" customHeight="1" x14ac:dyDescent="0.2">
      <c r="A399" s="192">
        <v>550</v>
      </c>
      <c r="B399" s="193" t="s">
        <v>1251</v>
      </c>
      <c r="C399" s="194">
        <v>0</v>
      </c>
      <c r="D399" s="194">
        <v>2.1669999999999998</v>
      </c>
    </row>
    <row r="400" spans="1:4" ht="27.75" customHeight="1" x14ac:dyDescent="0.2">
      <c r="A400" s="192">
        <v>551</v>
      </c>
      <c r="B400" s="193" t="s">
        <v>1252</v>
      </c>
      <c r="C400" s="194">
        <v>0</v>
      </c>
      <c r="D400" s="194">
        <v>2.1669999999999998</v>
      </c>
    </row>
    <row r="401" spans="1:4" ht="27.75" customHeight="1" x14ac:dyDescent="0.2">
      <c r="A401" s="192">
        <v>552</v>
      </c>
      <c r="B401" s="193" t="s">
        <v>1253</v>
      </c>
      <c r="C401" s="194">
        <v>0</v>
      </c>
      <c r="D401" s="194">
        <v>2.1669999999999998</v>
      </c>
    </row>
    <row r="402" spans="1:4" ht="27.75" customHeight="1" x14ac:dyDescent="0.2">
      <c r="A402" s="192">
        <v>553</v>
      </c>
      <c r="B402" s="193" t="s">
        <v>1254</v>
      </c>
      <c r="C402" s="194">
        <v>0</v>
      </c>
      <c r="D402" s="194">
        <v>2.1669999999999998</v>
      </c>
    </row>
    <row r="403" spans="1:4" ht="27.75" customHeight="1" x14ac:dyDescent="0.2">
      <c r="A403" s="192">
        <v>554</v>
      </c>
      <c r="B403" s="193" t="s">
        <v>1255</v>
      </c>
      <c r="C403" s="194">
        <v>0</v>
      </c>
      <c r="D403" s="194">
        <v>2.1669999999999998</v>
      </c>
    </row>
    <row r="404" spans="1:4" ht="27.75" customHeight="1" x14ac:dyDescent="0.2">
      <c r="A404" s="192">
        <v>555</v>
      </c>
      <c r="B404" s="193" t="s">
        <v>1256</v>
      </c>
      <c r="C404" s="194">
        <v>0</v>
      </c>
      <c r="D404" s="194">
        <v>2.1669999999999998</v>
      </c>
    </row>
    <row r="405" spans="1:4" ht="27.75" customHeight="1" x14ac:dyDescent="0.2">
      <c r="A405" s="192">
        <v>556</v>
      </c>
      <c r="B405" s="193" t="s">
        <v>1257</v>
      </c>
      <c r="C405" s="194">
        <v>0</v>
      </c>
      <c r="D405" s="194">
        <v>2.1669999999999998</v>
      </c>
    </row>
    <row r="406" spans="1:4" ht="27.75" customHeight="1" x14ac:dyDescent="0.2">
      <c r="A406" s="192">
        <v>557</v>
      </c>
      <c r="B406" s="193" t="s">
        <v>1258</v>
      </c>
      <c r="C406" s="194">
        <v>0</v>
      </c>
      <c r="D406" s="194">
        <v>3.9510000000000001</v>
      </c>
    </row>
    <row r="407" spans="1:4" ht="27.75" customHeight="1" x14ac:dyDescent="0.2">
      <c r="A407" s="192">
        <v>558</v>
      </c>
      <c r="B407" s="193" t="s">
        <v>1259</v>
      </c>
      <c r="C407" s="194">
        <v>0</v>
      </c>
      <c r="D407" s="194">
        <v>3.9510000000000001</v>
      </c>
    </row>
    <row r="408" spans="1:4" ht="27.75" customHeight="1" x14ac:dyDescent="0.2">
      <c r="A408" s="192">
        <v>559</v>
      </c>
      <c r="B408" s="193" t="s">
        <v>1260</v>
      </c>
      <c r="C408" s="194">
        <v>0</v>
      </c>
      <c r="D408" s="194">
        <v>3.9510000000000001</v>
      </c>
    </row>
    <row r="409" spans="1:4" ht="27.75" customHeight="1" x14ac:dyDescent="0.2">
      <c r="A409" s="192">
        <v>560</v>
      </c>
      <c r="B409" s="193" t="s">
        <v>1261</v>
      </c>
      <c r="C409" s="194">
        <v>0</v>
      </c>
      <c r="D409" s="194">
        <v>2.1669999999999998</v>
      </c>
    </row>
    <row r="410" spans="1:4" ht="27.75" customHeight="1" x14ac:dyDescent="0.2">
      <c r="A410" s="192">
        <v>561</v>
      </c>
      <c r="B410" s="193" t="s">
        <v>1262</v>
      </c>
      <c r="C410" s="194">
        <v>0</v>
      </c>
      <c r="D410" s="194">
        <v>3.9510000000000001</v>
      </c>
    </row>
    <row r="411" spans="1:4" ht="27.75" customHeight="1" x14ac:dyDescent="0.2">
      <c r="A411" s="192">
        <v>562</v>
      </c>
      <c r="B411" s="193" t="s">
        <v>1263</v>
      </c>
      <c r="C411" s="194">
        <v>0</v>
      </c>
      <c r="D411" s="194">
        <v>3.9510000000000001</v>
      </c>
    </row>
    <row r="412" spans="1:4" ht="27.75" customHeight="1" x14ac:dyDescent="0.2">
      <c r="A412" s="192">
        <v>563</v>
      </c>
      <c r="B412" s="193" t="s">
        <v>1264</v>
      </c>
      <c r="C412" s="194">
        <v>0</v>
      </c>
      <c r="D412" s="194">
        <v>2.1669999999999998</v>
      </c>
    </row>
    <row r="413" spans="1:4" ht="27.75" customHeight="1" x14ac:dyDescent="0.2">
      <c r="A413" s="192">
        <v>564</v>
      </c>
      <c r="B413" s="193" t="s">
        <v>1265</v>
      </c>
      <c r="C413" s="194">
        <v>0</v>
      </c>
      <c r="D413" s="194">
        <v>4.0549999999999997</v>
      </c>
    </row>
    <row r="414" spans="1:4" ht="27.75" customHeight="1" x14ac:dyDescent="0.2">
      <c r="A414" s="192">
        <v>565</v>
      </c>
      <c r="B414" s="193" t="s">
        <v>1266</v>
      </c>
      <c r="C414" s="194">
        <v>0</v>
      </c>
      <c r="D414" s="194">
        <v>4.0549999999999997</v>
      </c>
    </row>
    <row r="415" spans="1:4" ht="27.75" customHeight="1" x14ac:dyDescent="0.2">
      <c r="A415" s="192">
        <v>566</v>
      </c>
      <c r="B415" s="193" t="s">
        <v>1267</v>
      </c>
      <c r="C415" s="194">
        <v>0</v>
      </c>
      <c r="D415" s="194">
        <v>4.0549999999999997</v>
      </c>
    </row>
    <row r="416" spans="1:4" ht="27.75" customHeight="1" x14ac:dyDescent="0.2">
      <c r="A416" s="192">
        <v>567</v>
      </c>
      <c r="B416" s="193" t="s">
        <v>1268</v>
      </c>
      <c r="C416" s="194">
        <v>0</v>
      </c>
      <c r="D416" s="194">
        <v>4.0549999999999997</v>
      </c>
    </row>
    <row r="417" spans="1:4" ht="27.75" customHeight="1" x14ac:dyDescent="0.2">
      <c r="A417" s="192">
        <v>568</v>
      </c>
      <c r="B417" s="193" t="s">
        <v>1269</v>
      </c>
      <c r="C417" s="194">
        <v>0</v>
      </c>
      <c r="D417" s="194">
        <v>4.0549999999999997</v>
      </c>
    </row>
    <row r="418" spans="1:4" ht="27.75" customHeight="1" x14ac:dyDescent="0.2">
      <c r="A418" s="192">
        <v>569</v>
      </c>
      <c r="B418" s="193" t="s">
        <v>1270</v>
      </c>
      <c r="C418" s="194">
        <v>0</v>
      </c>
      <c r="D418" s="194">
        <v>4.0549999999999997</v>
      </c>
    </row>
    <row r="419" spans="1:4" ht="27.75" customHeight="1" x14ac:dyDescent="0.2">
      <c r="A419" s="192">
        <v>572</v>
      </c>
      <c r="B419" s="193" t="s">
        <v>1271</v>
      </c>
      <c r="C419" s="194">
        <v>0</v>
      </c>
      <c r="D419" s="194">
        <v>2.1669999999999998</v>
      </c>
    </row>
    <row r="420" spans="1:4" ht="27.75" customHeight="1" x14ac:dyDescent="0.2">
      <c r="A420" s="192">
        <v>573</v>
      </c>
      <c r="B420" s="193" t="s">
        <v>1272</v>
      </c>
      <c r="C420" s="194">
        <v>0</v>
      </c>
      <c r="D420" s="194">
        <v>2.1669999999999998</v>
      </c>
    </row>
    <row r="421" spans="1:4" ht="27.75" customHeight="1" x14ac:dyDescent="0.2">
      <c r="A421" s="192">
        <v>574</v>
      </c>
      <c r="B421" s="193" t="s">
        <v>1273</v>
      </c>
      <c r="C421" s="194">
        <v>0</v>
      </c>
      <c r="D421" s="194">
        <v>2.1669999999999998</v>
      </c>
    </row>
    <row r="422" spans="1:4" ht="27.75" customHeight="1" x14ac:dyDescent="0.2">
      <c r="A422" s="192">
        <v>575</v>
      </c>
      <c r="B422" s="193" t="s">
        <v>1274</v>
      </c>
      <c r="C422" s="194">
        <v>0</v>
      </c>
      <c r="D422" s="194">
        <v>2.1669999999999998</v>
      </c>
    </row>
    <row r="423" spans="1:4" ht="27.75" customHeight="1" x14ac:dyDescent="0.2">
      <c r="A423" s="192">
        <v>576</v>
      </c>
      <c r="B423" s="193" t="s">
        <v>1275</v>
      </c>
      <c r="C423" s="194">
        <v>0</v>
      </c>
      <c r="D423" s="194">
        <v>0</v>
      </c>
    </row>
    <row r="424" spans="1:4" ht="27.75" customHeight="1" x14ac:dyDescent="0.2">
      <c r="A424" s="192">
        <v>577</v>
      </c>
      <c r="B424" s="193" t="s">
        <v>1276</v>
      </c>
      <c r="C424" s="194">
        <v>0</v>
      </c>
      <c r="D424" s="194">
        <v>0</v>
      </c>
    </row>
    <row r="425" spans="1:4" ht="27.75" customHeight="1" x14ac:dyDescent="0.2">
      <c r="A425" s="192">
        <v>578</v>
      </c>
      <c r="B425" s="193" t="s">
        <v>1277</v>
      </c>
      <c r="C425" s="194">
        <v>0</v>
      </c>
      <c r="D425" s="194">
        <v>0</v>
      </c>
    </row>
    <row r="426" spans="1:4" ht="27.75" customHeight="1" x14ac:dyDescent="0.2">
      <c r="A426" s="192">
        <v>579</v>
      </c>
      <c r="B426" s="193" t="s">
        <v>1278</v>
      </c>
      <c r="C426" s="194">
        <v>0</v>
      </c>
      <c r="D426" s="194">
        <v>0</v>
      </c>
    </row>
    <row r="427" spans="1:4" ht="27.75" customHeight="1" x14ac:dyDescent="0.2">
      <c r="A427" s="192">
        <v>580</v>
      </c>
      <c r="B427" s="193" t="s">
        <v>1279</v>
      </c>
      <c r="C427" s="194">
        <v>0</v>
      </c>
      <c r="D427" s="194">
        <v>0</v>
      </c>
    </row>
    <row r="428" spans="1:4" ht="27.75" customHeight="1" x14ac:dyDescent="0.2">
      <c r="A428" s="192">
        <v>581</v>
      </c>
      <c r="B428" s="193" t="s">
        <v>1280</v>
      </c>
      <c r="C428" s="194">
        <v>0</v>
      </c>
      <c r="D428" s="194">
        <v>0</v>
      </c>
    </row>
    <row r="429" spans="1:4" ht="27.75" customHeight="1" x14ac:dyDescent="0.2">
      <c r="A429" s="192">
        <v>582</v>
      </c>
      <c r="B429" s="193" t="s">
        <v>1281</v>
      </c>
      <c r="C429" s="194">
        <v>0</v>
      </c>
      <c r="D429" s="194">
        <v>0</v>
      </c>
    </row>
    <row r="430" spans="1:4" ht="27.75" customHeight="1" x14ac:dyDescent="0.2">
      <c r="A430" s="192">
        <v>583</v>
      </c>
      <c r="B430" s="193" t="s">
        <v>1282</v>
      </c>
      <c r="C430" s="194">
        <v>0</v>
      </c>
      <c r="D430" s="194">
        <v>0</v>
      </c>
    </row>
    <row r="431" spans="1:4" ht="27.75" customHeight="1" x14ac:dyDescent="0.2">
      <c r="A431" s="192">
        <v>584</v>
      </c>
      <c r="B431" s="193" t="s">
        <v>1283</v>
      </c>
      <c r="C431" s="194">
        <v>0</v>
      </c>
      <c r="D431" s="194">
        <v>0</v>
      </c>
    </row>
    <row r="432" spans="1:4" ht="27.75" customHeight="1" x14ac:dyDescent="0.2">
      <c r="A432" s="192">
        <v>585</v>
      </c>
      <c r="B432" s="193" t="s">
        <v>1284</v>
      </c>
      <c r="C432" s="194">
        <v>0</v>
      </c>
      <c r="D432" s="194">
        <v>0</v>
      </c>
    </row>
    <row r="433" spans="1:4" ht="27.75" customHeight="1" x14ac:dyDescent="0.2">
      <c r="A433" s="192">
        <v>586</v>
      </c>
      <c r="B433" s="193" t="s">
        <v>1285</v>
      </c>
      <c r="C433" s="194">
        <v>0</v>
      </c>
      <c r="D433" s="194">
        <v>0</v>
      </c>
    </row>
    <row r="434" spans="1:4" ht="27.75" customHeight="1" x14ac:dyDescent="0.2">
      <c r="A434" s="192">
        <v>587</v>
      </c>
      <c r="B434" s="193" t="s">
        <v>1286</v>
      </c>
      <c r="C434" s="194">
        <v>0</v>
      </c>
      <c r="D434" s="194">
        <v>0</v>
      </c>
    </row>
    <row r="435" spans="1:4" ht="27.75" customHeight="1" x14ac:dyDescent="0.2">
      <c r="A435" s="192">
        <v>589</v>
      </c>
      <c r="B435" s="193" t="s">
        <v>1287</v>
      </c>
      <c r="C435" s="194">
        <v>0</v>
      </c>
      <c r="D435" s="194">
        <v>0</v>
      </c>
    </row>
    <row r="436" spans="1:4" ht="27.75" customHeight="1" x14ac:dyDescent="0.2">
      <c r="A436" s="192">
        <v>590</v>
      </c>
      <c r="B436" s="193" t="s">
        <v>1288</v>
      </c>
      <c r="C436" s="194">
        <v>0</v>
      </c>
      <c r="D436" s="194">
        <v>0</v>
      </c>
    </row>
    <row r="437" spans="1:4" ht="27.75" customHeight="1" x14ac:dyDescent="0.2">
      <c r="A437" s="192">
        <v>591</v>
      </c>
      <c r="B437" s="193" t="s">
        <v>1289</v>
      </c>
      <c r="C437" s="194">
        <v>0</v>
      </c>
      <c r="D437" s="194">
        <v>0</v>
      </c>
    </row>
    <row r="438" spans="1:4" ht="27.75" customHeight="1" x14ac:dyDescent="0.2">
      <c r="A438" s="192">
        <v>592</v>
      </c>
      <c r="B438" s="193" t="s">
        <v>1290</v>
      </c>
      <c r="C438" s="194">
        <v>0</v>
      </c>
      <c r="D438" s="194">
        <v>0</v>
      </c>
    </row>
    <row r="439" spans="1:4" ht="27.75" customHeight="1" x14ac:dyDescent="0.2">
      <c r="A439" s="192">
        <v>593</v>
      </c>
      <c r="B439" s="193" t="s">
        <v>1291</v>
      </c>
      <c r="C439" s="194">
        <v>0</v>
      </c>
      <c r="D439" s="194">
        <v>0</v>
      </c>
    </row>
    <row r="440" spans="1:4" ht="27.75" customHeight="1" x14ac:dyDescent="0.2">
      <c r="A440" s="192">
        <v>594</v>
      </c>
      <c r="B440" s="193" t="s">
        <v>1292</v>
      </c>
      <c r="C440" s="194">
        <v>0</v>
      </c>
      <c r="D440" s="194">
        <v>0</v>
      </c>
    </row>
    <row r="441" spans="1:4" ht="27.75" customHeight="1" x14ac:dyDescent="0.2">
      <c r="A441" s="192">
        <v>596</v>
      </c>
      <c r="B441" s="193" t="s">
        <v>1293</v>
      </c>
      <c r="C441" s="194">
        <v>0</v>
      </c>
      <c r="D441" s="194">
        <v>0</v>
      </c>
    </row>
    <row r="442" spans="1:4" ht="27.75" customHeight="1" x14ac:dyDescent="0.2">
      <c r="A442" s="192">
        <v>597</v>
      </c>
      <c r="B442" s="193" t="s">
        <v>1294</v>
      </c>
      <c r="C442" s="194">
        <v>0</v>
      </c>
      <c r="D442" s="194">
        <v>0</v>
      </c>
    </row>
    <row r="443" spans="1:4" ht="27.75" customHeight="1" x14ac:dyDescent="0.2">
      <c r="A443" s="192">
        <v>598</v>
      </c>
      <c r="B443" s="193" t="s">
        <v>1295</v>
      </c>
      <c r="C443" s="194">
        <v>0</v>
      </c>
      <c r="D443" s="194">
        <v>0</v>
      </c>
    </row>
    <row r="444" spans="1:4" ht="27.75" customHeight="1" x14ac:dyDescent="0.2">
      <c r="A444" s="192">
        <v>599</v>
      </c>
      <c r="B444" s="193" t="s">
        <v>1296</v>
      </c>
      <c r="C444" s="194">
        <v>0</v>
      </c>
      <c r="D444" s="194">
        <v>0</v>
      </c>
    </row>
    <row r="445" spans="1:4" ht="27.75" customHeight="1" x14ac:dyDescent="0.2">
      <c r="A445" s="192">
        <v>600</v>
      </c>
      <c r="B445" s="193" t="s">
        <v>1297</v>
      </c>
      <c r="C445" s="194">
        <v>0</v>
      </c>
      <c r="D445" s="194">
        <v>0</v>
      </c>
    </row>
    <row r="446" spans="1:4" ht="27.75" customHeight="1" x14ac:dyDescent="0.2">
      <c r="A446" s="192">
        <v>601</v>
      </c>
      <c r="B446" s="193" t="s">
        <v>1298</v>
      </c>
      <c r="C446" s="194">
        <v>0</v>
      </c>
      <c r="D446" s="194">
        <v>0</v>
      </c>
    </row>
    <row r="447" spans="1:4" ht="27.75" customHeight="1" x14ac:dyDescent="0.2">
      <c r="A447" s="192">
        <v>602</v>
      </c>
      <c r="B447" s="193" t="s">
        <v>1299</v>
      </c>
      <c r="C447" s="194">
        <v>0</v>
      </c>
      <c r="D447" s="194">
        <v>0</v>
      </c>
    </row>
    <row r="448" spans="1:4" ht="27.75" customHeight="1" x14ac:dyDescent="0.2">
      <c r="A448" s="192">
        <v>603</v>
      </c>
      <c r="B448" s="193" t="s">
        <v>1300</v>
      </c>
      <c r="C448" s="194">
        <v>0</v>
      </c>
      <c r="D448" s="194">
        <v>0</v>
      </c>
    </row>
    <row r="449" spans="1:4" ht="27.75" customHeight="1" x14ac:dyDescent="0.2">
      <c r="A449" s="192">
        <v>604</v>
      </c>
      <c r="B449" s="193" t="s">
        <v>1301</v>
      </c>
      <c r="C449" s="194">
        <v>0</v>
      </c>
      <c r="D449" s="194">
        <v>0</v>
      </c>
    </row>
    <row r="450" spans="1:4" ht="27.75" customHeight="1" x14ac:dyDescent="0.2">
      <c r="A450" s="192">
        <v>605</v>
      </c>
      <c r="B450" s="193" t="s">
        <v>1302</v>
      </c>
      <c r="C450" s="194">
        <v>0</v>
      </c>
      <c r="D450" s="194">
        <v>0</v>
      </c>
    </row>
    <row r="451" spans="1:4" ht="27.75" customHeight="1" x14ac:dyDescent="0.2">
      <c r="A451" s="192">
        <v>606</v>
      </c>
      <c r="B451" s="193" t="s">
        <v>1303</v>
      </c>
      <c r="C451" s="194">
        <v>0</v>
      </c>
      <c r="D451" s="194">
        <v>0</v>
      </c>
    </row>
    <row r="452" spans="1:4" ht="27.75" customHeight="1" x14ac:dyDescent="0.2">
      <c r="A452" s="192">
        <v>607</v>
      </c>
      <c r="B452" s="193" t="s">
        <v>1304</v>
      </c>
      <c r="C452" s="194">
        <v>0</v>
      </c>
      <c r="D452" s="194">
        <v>0</v>
      </c>
    </row>
    <row r="453" spans="1:4" ht="27.75" customHeight="1" x14ac:dyDescent="0.2">
      <c r="A453" s="192">
        <v>608</v>
      </c>
      <c r="B453" s="193" t="s">
        <v>1305</v>
      </c>
      <c r="C453" s="194">
        <v>0</v>
      </c>
      <c r="D453" s="194">
        <v>0</v>
      </c>
    </row>
    <row r="454" spans="1:4" ht="27.75" customHeight="1" x14ac:dyDescent="0.2">
      <c r="A454" s="192">
        <v>609</v>
      </c>
      <c r="B454" s="193" t="s">
        <v>1306</v>
      </c>
      <c r="C454" s="194">
        <v>0</v>
      </c>
      <c r="D454" s="194">
        <v>0</v>
      </c>
    </row>
    <row r="455" spans="1:4" ht="27.75" customHeight="1" x14ac:dyDescent="0.2">
      <c r="A455" s="192">
        <v>610</v>
      </c>
      <c r="B455" s="193" t="s">
        <v>1307</v>
      </c>
      <c r="C455" s="194">
        <v>0</v>
      </c>
      <c r="D455" s="194">
        <v>0</v>
      </c>
    </row>
    <row r="456" spans="1:4" ht="27.75" customHeight="1" x14ac:dyDescent="0.2">
      <c r="A456" s="192">
        <v>611</v>
      </c>
      <c r="B456" s="193" t="s">
        <v>1308</v>
      </c>
      <c r="C456" s="194">
        <v>0</v>
      </c>
      <c r="D456" s="194">
        <v>0</v>
      </c>
    </row>
    <row r="457" spans="1:4" ht="27.75" customHeight="1" x14ac:dyDescent="0.2">
      <c r="A457" s="192">
        <v>612</v>
      </c>
      <c r="B457" s="193" t="s">
        <v>1309</v>
      </c>
      <c r="C457" s="194">
        <v>0</v>
      </c>
      <c r="D457" s="194">
        <v>2.4220000000000002</v>
      </c>
    </row>
    <row r="458" spans="1:4" ht="27.75" customHeight="1" x14ac:dyDescent="0.2">
      <c r="A458" s="192">
        <v>613</v>
      </c>
      <c r="B458" s="193" t="s">
        <v>1310</v>
      </c>
      <c r="C458" s="194">
        <v>0</v>
      </c>
      <c r="D458" s="194">
        <v>0</v>
      </c>
    </row>
    <row r="459" spans="1:4" ht="27.75" customHeight="1" x14ac:dyDescent="0.2">
      <c r="A459" s="192">
        <v>614</v>
      </c>
      <c r="B459" s="193" t="s">
        <v>1311</v>
      </c>
      <c r="C459" s="194">
        <v>0</v>
      </c>
      <c r="D459" s="194">
        <v>0</v>
      </c>
    </row>
    <row r="460" spans="1:4" ht="27.75" customHeight="1" x14ac:dyDescent="0.2">
      <c r="A460" s="192">
        <v>615</v>
      </c>
      <c r="B460" s="193" t="s">
        <v>1312</v>
      </c>
      <c r="C460" s="194">
        <v>0</v>
      </c>
      <c r="D460" s="194">
        <v>0</v>
      </c>
    </row>
    <row r="461" spans="1:4" ht="27.75" customHeight="1" x14ac:dyDescent="0.2">
      <c r="A461" s="192">
        <v>616</v>
      </c>
      <c r="B461" s="193" t="s">
        <v>1313</v>
      </c>
      <c r="C461" s="194">
        <v>0</v>
      </c>
      <c r="D461" s="194">
        <v>0</v>
      </c>
    </row>
    <row r="462" spans="1:4" ht="27.75" customHeight="1" x14ac:dyDescent="0.2">
      <c r="A462" s="192">
        <v>617</v>
      </c>
      <c r="B462" s="193" t="s">
        <v>1314</v>
      </c>
      <c r="C462" s="194">
        <v>0</v>
      </c>
      <c r="D462" s="194">
        <v>0</v>
      </c>
    </row>
    <row r="463" spans="1:4" ht="27.75" customHeight="1" x14ac:dyDescent="0.2">
      <c r="A463" s="192">
        <v>618</v>
      </c>
      <c r="B463" s="193" t="s">
        <v>1315</v>
      </c>
      <c r="C463" s="194">
        <v>0</v>
      </c>
      <c r="D463" s="194">
        <v>0</v>
      </c>
    </row>
    <row r="464" spans="1:4" ht="27.75" customHeight="1" x14ac:dyDescent="0.2">
      <c r="A464" s="192">
        <v>619</v>
      </c>
      <c r="B464" s="193" t="s">
        <v>1316</v>
      </c>
      <c r="C464" s="194">
        <v>0</v>
      </c>
      <c r="D464" s="194">
        <v>0</v>
      </c>
    </row>
    <row r="465" spans="1:4" ht="27.75" customHeight="1" x14ac:dyDescent="0.2">
      <c r="A465" s="192">
        <v>621</v>
      </c>
      <c r="B465" s="193" t="s">
        <v>1317</v>
      </c>
      <c r="C465" s="194">
        <v>0</v>
      </c>
      <c r="D465" s="194">
        <v>2.4220000000000002</v>
      </c>
    </row>
    <row r="466" spans="1:4" ht="27.75" customHeight="1" x14ac:dyDescent="0.2">
      <c r="A466" s="192">
        <v>622</v>
      </c>
      <c r="B466" s="193" t="s">
        <v>1318</v>
      </c>
      <c r="C466" s="194">
        <v>0</v>
      </c>
      <c r="D466" s="194">
        <v>2.4220000000000002</v>
      </c>
    </row>
    <row r="467" spans="1:4" ht="27.75" customHeight="1" x14ac:dyDescent="0.2">
      <c r="A467" s="192">
        <v>623</v>
      </c>
      <c r="B467" s="193" t="s">
        <v>1319</v>
      </c>
      <c r="C467" s="194">
        <v>0</v>
      </c>
      <c r="D467" s="194">
        <v>2.4220000000000002</v>
      </c>
    </row>
    <row r="468" spans="1:4" ht="27.75" customHeight="1" x14ac:dyDescent="0.2">
      <c r="A468" s="192">
        <v>624</v>
      </c>
      <c r="B468" s="193" t="s">
        <v>1320</v>
      </c>
      <c r="C468" s="194">
        <v>0</v>
      </c>
      <c r="D468" s="194">
        <v>2.4220000000000002</v>
      </c>
    </row>
    <row r="469" spans="1:4" ht="27.75" customHeight="1" x14ac:dyDescent="0.2">
      <c r="A469" s="192">
        <v>625</v>
      </c>
      <c r="B469" s="193" t="s">
        <v>1321</v>
      </c>
      <c r="C469" s="194">
        <v>0</v>
      </c>
      <c r="D469" s="194">
        <v>2.4220000000000002</v>
      </c>
    </row>
    <row r="470" spans="1:4" ht="27.75" customHeight="1" x14ac:dyDescent="0.2">
      <c r="A470" s="192">
        <v>627</v>
      </c>
      <c r="B470" s="193" t="s">
        <v>1322</v>
      </c>
      <c r="C470" s="194">
        <v>0</v>
      </c>
      <c r="D470" s="194">
        <v>0</v>
      </c>
    </row>
    <row r="471" spans="1:4" ht="27.75" customHeight="1" x14ac:dyDescent="0.2">
      <c r="A471" s="192">
        <v>628</v>
      </c>
      <c r="B471" s="193" t="s">
        <v>1323</v>
      </c>
      <c r="C471" s="194">
        <v>0</v>
      </c>
      <c r="D471" s="194">
        <v>0</v>
      </c>
    </row>
    <row r="472" spans="1:4" ht="27.75" customHeight="1" x14ac:dyDescent="0.2">
      <c r="A472" s="192">
        <v>629</v>
      </c>
      <c r="B472" s="193" t="s">
        <v>1324</v>
      </c>
      <c r="C472" s="194">
        <v>0</v>
      </c>
      <c r="D472" s="194">
        <v>0</v>
      </c>
    </row>
    <row r="473" spans="1:4" ht="27.75" customHeight="1" x14ac:dyDescent="0.2">
      <c r="A473" s="192">
        <v>630</v>
      </c>
      <c r="B473" s="193" t="s">
        <v>1325</v>
      </c>
      <c r="C473" s="194">
        <v>0</v>
      </c>
      <c r="D473" s="194">
        <v>0</v>
      </c>
    </row>
    <row r="474" spans="1:4" ht="27.75" customHeight="1" x14ac:dyDescent="0.2">
      <c r="A474" s="192">
        <v>631</v>
      </c>
      <c r="B474" s="193" t="s">
        <v>1326</v>
      </c>
      <c r="C474" s="194">
        <v>0</v>
      </c>
      <c r="D474" s="194">
        <v>0</v>
      </c>
    </row>
    <row r="475" spans="1:4" ht="27.75" customHeight="1" x14ac:dyDescent="0.2">
      <c r="A475" s="192">
        <v>632</v>
      </c>
      <c r="B475" s="193" t="s">
        <v>1327</v>
      </c>
      <c r="C475" s="194">
        <v>0</v>
      </c>
      <c r="D475" s="194">
        <v>0</v>
      </c>
    </row>
    <row r="476" spans="1:4" ht="27.75" customHeight="1" x14ac:dyDescent="0.2">
      <c r="A476" s="192">
        <v>633</v>
      </c>
      <c r="B476" s="193" t="s">
        <v>1328</v>
      </c>
      <c r="C476" s="194">
        <v>0</v>
      </c>
      <c r="D476" s="194">
        <v>0</v>
      </c>
    </row>
    <row r="477" spans="1:4" ht="27.75" customHeight="1" x14ac:dyDescent="0.2">
      <c r="A477" s="192">
        <v>634</v>
      </c>
      <c r="B477" s="193" t="s">
        <v>1329</v>
      </c>
      <c r="C477" s="194">
        <v>0</v>
      </c>
      <c r="D477" s="194">
        <v>0</v>
      </c>
    </row>
    <row r="478" spans="1:4" ht="27.75" customHeight="1" x14ac:dyDescent="0.2">
      <c r="A478" s="192">
        <v>635</v>
      </c>
      <c r="B478" s="193" t="s">
        <v>1330</v>
      </c>
      <c r="C478" s="194">
        <v>0</v>
      </c>
      <c r="D478" s="194">
        <v>0</v>
      </c>
    </row>
    <row r="479" spans="1:4" ht="27.75" customHeight="1" x14ac:dyDescent="0.2">
      <c r="A479" s="192">
        <v>636</v>
      </c>
      <c r="B479" s="193" t="s">
        <v>1331</v>
      </c>
      <c r="C479" s="194">
        <v>0</v>
      </c>
      <c r="D479" s="194">
        <v>0</v>
      </c>
    </row>
    <row r="480" spans="1:4" ht="27.75" customHeight="1" x14ac:dyDescent="0.2">
      <c r="A480" s="192">
        <v>638</v>
      </c>
      <c r="B480" s="193" t="s">
        <v>1332</v>
      </c>
      <c r="C480" s="194">
        <v>0</v>
      </c>
      <c r="D480" s="194">
        <v>0</v>
      </c>
    </row>
    <row r="481" spans="1:4" ht="27.75" customHeight="1" x14ac:dyDescent="0.2">
      <c r="A481" s="192">
        <v>639</v>
      </c>
      <c r="B481" s="193" t="s">
        <v>1333</v>
      </c>
      <c r="C481" s="194">
        <v>0</v>
      </c>
      <c r="D481" s="194">
        <v>0</v>
      </c>
    </row>
    <row r="482" spans="1:4" ht="27.75" customHeight="1" x14ac:dyDescent="0.2">
      <c r="A482" s="192">
        <v>640</v>
      </c>
      <c r="B482" s="193" t="s">
        <v>1334</v>
      </c>
      <c r="C482" s="194">
        <v>0</v>
      </c>
      <c r="D482" s="194">
        <v>0</v>
      </c>
    </row>
    <row r="483" spans="1:4" ht="27.75" customHeight="1" x14ac:dyDescent="0.2">
      <c r="A483" s="192">
        <v>641</v>
      </c>
      <c r="B483" s="193" t="s">
        <v>1335</v>
      </c>
      <c r="C483" s="194">
        <v>0</v>
      </c>
      <c r="D483" s="194">
        <v>0</v>
      </c>
    </row>
    <row r="484" spans="1:4" ht="27.75" customHeight="1" x14ac:dyDescent="0.2">
      <c r="A484" s="192">
        <v>642</v>
      </c>
      <c r="B484" s="193" t="s">
        <v>1336</v>
      </c>
      <c r="C484" s="194">
        <v>0</v>
      </c>
      <c r="D484" s="194">
        <v>0</v>
      </c>
    </row>
    <row r="485" spans="1:4" ht="27.75" customHeight="1" x14ac:dyDescent="0.2">
      <c r="A485" s="192">
        <v>643</v>
      </c>
      <c r="B485" s="193" t="s">
        <v>1337</v>
      </c>
      <c r="C485" s="194">
        <v>0</v>
      </c>
      <c r="D485" s="194">
        <v>0</v>
      </c>
    </row>
    <row r="486" spans="1:4" ht="27.75" customHeight="1" x14ac:dyDescent="0.2">
      <c r="A486" s="192">
        <v>645</v>
      </c>
      <c r="B486" s="193" t="s">
        <v>1338</v>
      </c>
      <c r="C486" s="194">
        <v>0</v>
      </c>
      <c r="D486" s="194">
        <v>2.843</v>
      </c>
    </row>
    <row r="487" spans="1:4" ht="27.75" customHeight="1" x14ac:dyDescent="0.2">
      <c r="A487" s="192">
        <v>646</v>
      </c>
      <c r="B487" s="193" t="s">
        <v>1339</v>
      </c>
      <c r="C487" s="194">
        <v>0</v>
      </c>
      <c r="D487" s="194">
        <v>2.843</v>
      </c>
    </row>
    <row r="488" spans="1:4" ht="27.75" customHeight="1" x14ac:dyDescent="0.2">
      <c r="A488" s="192">
        <v>647</v>
      </c>
      <c r="B488" s="193" t="s">
        <v>1340</v>
      </c>
      <c r="C488" s="194">
        <v>0</v>
      </c>
      <c r="D488" s="194">
        <v>2.843</v>
      </c>
    </row>
    <row r="489" spans="1:4" ht="27.75" customHeight="1" x14ac:dyDescent="0.2">
      <c r="A489" s="192">
        <v>648</v>
      </c>
      <c r="B489" s="193" t="s">
        <v>1341</v>
      </c>
      <c r="C489" s="194">
        <v>0</v>
      </c>
      <c r="D489" s="194">
        <v>2.843</v>
      </c>
    </row>
    <row r="490" spans="1:4" ht="27.75" customHeight="1" x14ac:dyDescent="0.2">
      <c r="A490" s="192">
        <v>649</v>
      </c>
      <c r="B490" s="193" t="s">
        <v>1342</v>
      </c>
      <c r="C490" s="194">
        <v>0</v>
      </c>
      <c r="D490" s="194">
        <v>2.843</v>
      </c>
    </row>
    <row r="491" spans="1:4" ht="27.75" customHeight="1" x14ac:dyDescent="0.2">
      <c r="A491" s="192">
        <v>650</v>
      </c>
      <c r="B491" s="193" t="s">
        <v>1343</v>
      </c>
      <c r="C491" s="194">
        <v>0</v>
      </c>
      <c r="D491" s="194">
        <v>2.843</v>
      </c>
    </row>
    <row r="492" spans="1:4" ht="27.75" customHeight="1" x14ac:dyDescent="0.2">
      <c r="A492" s="192">
        <v>651</v>
      </c>
      <c r="B492" s="193" t="s">
        <v>1344</v>
      </c>
      <c r="C492" s="194">
        <v>0</v>
      </c>
      <c r="D492" s="194">
        <v>2.843</v>
      </c>
    </row>
    <row r="493" spans="1:4" ht="27.75" customHeight="1" x14ac:dyDescent="0.2">
      <c r="A493" s="192">
        <v>654</v>
      </c>
      <c r="B493" s="193" t="s">
        <v>1345</v>
      </c>
      <c r="C493" s="194">
        <v>0</v>
      </c>
      <c r="D493" s="194">
        <v>0</v>
      </c>
    </row>
    <row r="494" spans="1:4" ht="27.75" customHeight="1" x14ac:dyDescent="0.2">
      <c r="A494" s="192">
        <v>655</v>
      </c>
      <c r="B494" s="193" t="s">
        <v>1346</v>
      </c>
      <c r="C494" s="194">
        <v>0</v>
      </c>
      <c r="D494" s="194">
        <v>0</v>
      </c>
    </row>
    <row r="495" spans="1:4" ht="27.75" customHeight="1" x14ac:dyDescent="0.2">
      <c r="A495" s="192">
        <v>656</v>
      </c>
      <c r="B495" s="193" t="s">
        <v>1347</v>
      </c>
      <c r="C495" s="194">
        <v>0</v>
      </c>
      <c r="D495" s="194">
        <v>0</v>
      </c>
    </row>
    <row r="496" spans="1:4" ht="27.75" customHeight="1" x14ac:dyDescent="0.2">
      <c r="A496" s="192">
        <v>657</v>
      </c>
      <c r="B496" s="193" t="s">
        <v>1348</v>
      </c>
      <c r="C496" s="194">
        <v>0</v>
      </c>
      <c r="D496" s="194">
        <v>0</v>
      </c>
    </row>
    <row r="497" spans="1:4" ht="27.75" customHeight="1" x14ac:dyDescent="0.2">
      <c r="A497" s="192">
        <v>658</v>
      </c>
      <c r="B497" s="193" t="s">
        <v>1349</v>
      </c>
      <c r="C497" s="194">
        <v>0</v>
      </c>
      <c r="D497" s="194">
        <v>0</v>
      </c>
    </row>
    <row r="498" spans="1:4" ht="27.75" customHeight="1" x14ac:dyDescent="0.2">
      <c r="A498" s="192">
        <v>659</v>
      </c>
      <c r="B498" s="193" t="s">
        <v>1350</v>
      </c>
      <c r="C498" s="194">
        <v>0</v>
      </c>
      <c r="D498" s="194">
        <v>0</v>
      </c>
    </row>
    <row r="499" spans="1:4" ht="27.75" customHeight="1" x14ac:dyDescent="0.2">
      <c r="A499" s="192">
        <v>660</v>
      </c>
      <c r="B499" s="193" t="s">
        <v>1351</v>
      </c>
      <c r="C499" s="194">
        <v>0</v>
      </c>
      <c r="D499" s="194">
        <v>0</v>
      </c>
    </row>
    <row r="500" spans="1:4" ht="27.75" customHeight="1" x14ac:dyDescent="0.2">
      <c r="A500" s="192">
        <v>661</v>
      </c>
      <c r="B500" s="193" t="s">
        <v>1352</v>
      </c>
      <c r="C500" s="194">
        <v>0</v>
      </c>
      <c r="D500" s="194">
        <v>0</v>
      </c>
    </row>
    <row r="501" spans="1:4" ht="27.75" customHeight="1" x14ac:dyDescent="0.2">
      <c r="A501" s="192">
        <v>662</v>
      </c>
      <c r="B501" s="193" t="s">
        <v>1353</v>
      </c>
      <c r="C501" s="194">
        <v>0</v>
      </c>
      <c r="D501" s="194">
        <v>0</v>
      </c>
    </row>
    <row r="502" spans="1:4" ht="27.75" customHeight="1" x14ac:dyDescent="0.2">
      <c r="A502" s="192">
        <v>663</v>
      </c>
      <c r="B502" s="193" t="s">
        <v>1354</v>
      </c>
      <c r="C502" s="194">
        <v>0</v>
      </c>
      <c r="D502" s="194">
        <v>0</v>
      </c>
    </row>
    <row r="503" spans="1:4" ht="27.75" customHeight="1" x14ac:dyDescent="0.2">
      <c r="A503" s="192">
        <v>664</v>
      </c>
      <c r="B503" s="193" t="s">
        <v>1355</v>
      </c>
      <c r="C503" s="194">
        <v>0</v>
      </c>
      <c r="D503" s="194">
        <v>0</v>
      </c>
    </row>
    <row r="504" spans="1:4" ht="27.75" customHeight="1" x14ac:dyDescent="0.2">
      <c r="A504" s="192">
        <v>665</v>
      </c>
      <c r="B504" s="193" t="s">
        <v>1356</v>
      </c>
      <c r="C504" s="194">
        <v>0</v>
      </c>
      <c r="D504" s="194">
        <v>0</v>
      </c>
    </row>
    <row r="505" spans="1:4" ht="27.75" customHeight="1" x14ac:dyDescent="0.2">
      <c r="A505" s="192">
        <v>666</v>
      </c>
      <c r="B505" s="193" t="s">
        <v>1357</v>
      </c>
      <c r="C505" s="194">
        <v>0</v>
      </c>
      <c r="D505" s="194">
        <v>0</v>
      </c>
    </row>
    <row r="506" spans="1:4" ht="27.75" customHeight="1" x14ac:dyDescent="0.2">
      <c r="A506" s="192">
        <v>667</v>
      </c>
      <c r="B506" s="193" t="s">
        <v>1358</v>
      </c>
      <c r="C506" s="194">
        <v>0</v>
      </c>
      <c r="D506" s="194">
        <v>0</v>
      </c>
    </row>
    <row r="507" spans="1:4" ht="27.75" customHeight="1" x14ac:dyDescent="0.2">
      <c r="A507" s="192">
        <v>668</v>
      </c>
      <c r="B507" s="193" t="s">
        <v>1359</v>
      </c>
      <c r="C507" s="194">
        <v>0</v>
      </c>
      <c r="D507" s="194">
        <v>0</v>
      </c>
    </row>
    <row r="508" spans="1:4" ht="27.75" customHeight="1" x14ac:dyDescent="0.2">
      <c r="A508" s="192">
        <v>669</v>
      </c>
      <c r="B508" s="193" t="s">
        <v>1360</v>
      </c>
      <c r="C508" s="194">
        <v>0</v>
      </c>
      <c r="D508" s="194">
        <v>0</v>
      </c>
    </row>
    <row r="509" spans="1:4" ht="27.75" customHeight="1" x14ac:dyDescent="0.2">
      <c r="A509" s="192">
        <v>670</v>
      </c>
      <c r="B509" s="193" t="s">
        <v>1361</v>
      </c>
      <c r="C509" s="194">
        <v>0</v>
      </c>
      <c r="D509" s="194">
        <v>0</v>
      </c>
    </row>
    <row r="510" spans="1:4" ht="27.75" customHeight="1" x14ac:dyDescent="0.2">
      <c r="A510" s="192">
        <v>671</v>
      </c>
      <c r="B510" s="193" t="s">
        <v>1362</v>
      </c>
      <c r="C510" s="194">
        <v>0</v>
      </c>
      <c r="D510" s="194">
        <v>0</v>
      </c>
    </row>
    <row r="511" spans="1:4" ht="27.75" customHeight="1" x14ac:dyDescent="0.2">
      <c r="A511" s="192">
        <v>672</v>
      </c>
      <c r="B511" s="193" t="s">
        <v>1363</v>
      </c>
      <c r="C511" s="194">
        <v>0</v>
      </c>
      <c r="D511" s="194">
        <v>0</v>
      </c>
    </row>
    <row r="512" spans="1:4" ht="27.75" customHeight="1" x14ac:dyDescent="0.2">
      <c r="A512" s="192">
        <v>673</v>
      </c>
      <c r="B512" s="193" t="s">
        <v>1364</v>
      </c>
      <c r="C512" s="194">
        <v>0</v>
      </c>
      <c r="D512" s="194">
        <v>0</v>
      </c>
    </row>
    <row r="513" spans="1:4" ht="27.75" customHeight="1" x14ac:dyDescent="0.2">
      <c r="A513" s="192">
        <v>674</v>
      </c>
      <c r="B513" s="193" t="s">
        <v>1365</v>
      </c>
      <c r="C513" s="194">
        <v>0</v>
      </c>
      <c r="D513" s="194">
        <v>0</v>
      </c>
    </row>
    <row r="514" spans="1:4" ht="27.75" customHeight="1" x14ac:dyDescent="0.2">
      <c r="A514" s="192">
        <v>675</v>
      </c>
      <c r="B514" s="193" t="s">
        <v>1366</v>
      </c>
      <c r="C514" s="194">
        <v>0</v>
      </c>
      <c r="D514" s="194">
        <v>0</v>
      </c>
    </row>
    <row r="515" spans="1:4" ht="27.75" customHeight="1" x14ac:dyDescent="0.2">
      <c r="A515" s="192">
        <v>678</v>
      </c>
      <c r="B515" s="193" t="s">
        <v>1367</v>
      </c>
      <c r="C515" s="194">
        <v>0</v>
      </c>
      <c r="D515" s="194">
        <v>0</v>
      </c>
    </row>
    <row r="516" spans="1:4" ht="27.75" customHeight="1" x14ac:dyDescent="0.2">
      <c r="A516" s="192">
        <v>679</v>
      </c>
      <c r="B516" s="193" t="s">
        <v>1368</v>
      </c>
      <c r="C516" s="194">
        <v>0</v>
      </c>
      <c r="D516" s="194">
        <v>0</v>
      </c>
    </row>
    <row r="517" spans="1:4" ht="27.75" customHeight="1" x14ac:dyDescent="0.2">
      <c r="A517" s="192">
        <v>680</v>
      </c>
      <c r="B517" s="193" t="s">
        <v>1369</v>
      </c>
      <c r="C517" s="194">
        <v>0</v>
      </c>
      <c r="D517" s="194">
        <v>0</v>
      </c>
    </row>
    <row r="518" spans="1:4" ht="27.75" customHeight="1" x14ac:dyDescent="0.2">
      <c r="A518" s="192">
        <v>681</v>
      </c>
      <c r="B518" s="193" t="s">
        <v>1370</v>
      </c>
      <c r="C518" s="194">
        <v>0</v>
      </c>
      <c r="D518" s="194">
        <v>0</v>
      </c>
    </row>
    <row r="519" spans="1:4" ht="27.75" customHeight="1" x14ac:dyDescent="0.2">
      <c r="A519" s="192">
        <v>682</v>
      </c>
      <c r="B519" s="193" t="s">
        <v>1371</v>
      </c>
      <c r="C519" s="194">
        <v>0</v>
      </c>
      <c r="D519" s="194">
        <v>0</v>
      </c>
    </row>
    <row r="520" spans="1:4" ht="27.75" customHeight="1" x14ac:dyDescent="0.2">
      <c r="A520" s="192">
        <v>683</v>
      </c>
      <c r="B520" s="193" t="s">
        <v>1372</v>
      </c>
      <c r="C520" s="194">
        <v>0</v>
      </c>
      <c r="D520" s="194">
        <v>0</v>
      </c>
    </row>
    <row r="521" spans="1:4" ht="27.75" customHeight="1" x14ac:dyDescent="0.2">
      <c r="A521" s="192">
        <v>684</v>
      </c>
      <c r="B521" s="193" t="s">
        <v>1373</v>
      </c>
      <c r="C521" s="194">
        <v>0</v>
      </c>
      <c r="D521" s="194">
        <v>0</v>
      </c>
    </row>
    <row r="522" spans="1:4" ht="27.75" customHeight="1" x14ac:dyDescent="0.2">
      <c r="A522" s="192">
        <v>686</v>
      </c>
      <c r="B522" s="193" t="s">
        <v>1374</v>
      </c>
      <c r="C522" s="194">
        <v>0</v>
      </c>
      <c r="D522" s="194">
        <v>1.625</v>
      </c>
    </row>
    <row r="523" spans="1:4" ht="27.75" customHeight="1" x14ac:dyDescent="0.2">
      <c r="A523" s="192">
        <v>687</v>
      </c>
      <c r="B523" s="193" t="s">
        <v>1375</v>
      </c>
      <c r="C523" s="194">
        <v>0</v>
      </c>
      <c r="D523" s="194">
        <v>1.625</v>
      </c>
    </row>
    <row r="524" spans="1:4" ht="27.75" customHeight="1" x14ac:dyDescent="0.2">
      <c r="A524" s="192">
        <v>688</v>
      </c>
      <c r="B524" s="193" t="s">
        <v>1376</v>
      </c>
      <c r="C524" s="194">
        <v>0</v>
      </c>
      <c r="D524" s="194">
        <v>1.625</v>
      </c>
    </row>
    <row r="525" spans="1:4" ht="27.75" customHeight="1" x14ac:dyDescent="0.2">
      <c r="A525" s="192">
        <v>689</v>
      </c>
      <c r="B525" s="193" t="s">
        <v>1377</v>
      </c>
      <c r="C525" s="194">
        <v>0</v>
      </c>
      <c r="D525" s="194">
        <v>1.625</v>
      </c>
    </row>
    <row r="526" spans="1:4" ht="27.75" customHeight="1" x14ac:dyDescent="0.2">
      <c r="A526" s="192">
        <v>690</v>
      </c>
      <c r="B526" s="193" t="s">
        <v>1378</v>
      </c>
      <c r="C526" s="194">
        <v>0</v>
      </c>
      <c r="D526" s="194">
        <v>1.625</v>
      </c>
    </row>
    <row r="527" spans="1:4" ht="27.75" customHeight="1" x14ac:dyDescent="0.2">
      <c r="A527" s="192">
        <v>691</v>
      </c>
      <c r="B527" s="193" t="s">
        <v>1379</v>
      </c>
      <c r="C527" s="194">
        <v>0</v>
      </c>
      <c r="D527" s="194">
        <v>1.625</v>
      </c>
    </row>
    <row r="528" spans="1:4" ht="27.75" customHeight="1" x14ac:dyDescent="0.2">
      <c r="A528" s="192">
        <v>692</v>
      </c>
      <c r="B528" s="193" t="s">
        <v>1380</v>
      </c>
      <c r="C528" s="194">
        <v>0</v>
      </c>
      <c r="D528" s="194">
        <v>1.625</v>
      </c>
    </row>
    <row r="529" spans="1:4" ht="27.75" customHeight="1" x14ac:dyDescent="0.2">
      <c r="A529" s="192">
        <v>693</v>
      </c>
      <c r="B529" s="193" t="s">
        <v>1381</v>
      </c>
      <c r="C529" s="194">
        <v>0</v>
      </c>
      <c r="D529" s="194">
        <v>1.625</v>
      </c>
    </row>
    <row r="530" spans="1:4" ht="27.75" customHeight="1" x14ac:dyDescent="0.2">
      <c r="A530" s="192">
        <v>694</v>
      </c>
      <c r="B530" s="193" t="s">
        <v>1382</v>
      </c>
      <c r="C530" s="194">
        <v>0</v>
      </c>
      <c r="D530" s="194">
        <v>1.625</v>
      </c>
    </row>
    <row r="531" spans="1:4" ht="27.75" customHeight="1" x14ac:dyDescent="0.2">
      <c r="A531" s="192">
        <v>695</v>
      </c>
      <c r="B531" s="193" t="s">
        <v>1383</v>
      </c>
      <c r="C531" s="194">
        <v>0</v>
      </c>
      <c r="D531" s="194">
        <v>1.625</v>
      </c>
    </row>
    <row r="532" spans="1:4" ht="27.75" customHeight="1" x14ac:dyDescent="0.2">
      <c r="A532" s="192">
        <v>696</v>
      </c>
      <c r="B532" s="193" t="s">
        <v>1384</v>
      </c>
      <c r="C532" s="194">
        <v>0</v>
      </c>
      <c r="D532" s="194">
        <v>1.625</v>
      </c>
    </row>
    <row r="533" spans="1:4" ht="27.75" customHeight="1" x14ac:dyDescent="0.2">
      <c r="A533" s="192">
        <v>697</v>
      </c>
      <c r="B533" s="193" t="s">
        <v>1385</v>
      </c>
      <c r="C533" s="194">
        <v>0</v>
      </c>
      <c r="D533" s="194">
        <v>1.625</v>
      </c>
    </row>
    <row r="534" spans="1:4" ht="27.75" customHeight="1" x14ac:dyDescent="0.2">
      <c r="A534" s="192">
        <v>701</v>
      </c>
      <c r="B534" s="193" t="s">
        <v>1386</v>
      </c>
      <c r="C534" s="194">
        <v>0</v>
      </c>
      <c r="D534" s="194">
        <v>1.115</v>
      </c>
    </row>
    <row r="535" spans="1:4" ht="27.75" customHeight="1" x14ac:dyDescent="0.2">
      <c r="A535" s="192">
        <v>702</v>
      </c>
      <c r="B535" s="193" t="s">
        <v>1387</v>
      </c>
      <c r="C535" s="194">
        <v>0</v>
      </c>
      <c r="D535" s="194">
        <v>1.115</v>
      </c>
    </row>
    <row r="536" spans="1:4" ht="27.75" customHeight="1" x14ac:dyDescent="0.2">
      <c r="A536" s="192">
        <v>703</v>
      </c>
      <c r="B536" s="193" t="s">
        <v>1388</v>
      </c>
      <c r="C536" s="194">
        <v>0</v>
      </c>
      <c r="D536" s="194">
        <v>1.115</v>
      </c>
    </row>
    <row r="537" spans="1:4" ht="27.75" customHeight="1" x14ac:dyDescent="0.2">
      <c r="A537" s="192">
        <v>704</v>
      </c>
      <c r="B537" s="193" t="s">
        <v>1389</v>
      </c>
      <c r="C537" s="194">
        <v>0</v>
      </c>
      <c r="D537" s="194">
        <v>1.115</v>
      </c>
    </row>
    <row r="538" spans="1:4" ht="27.75" customHeight="1" x14ac:dyDescent="0.2">
      <c r="A538" s="192">
        <v>705</v>
      </c>
      <c r="B538" s="193" t="s">
        <v>1390</v>
      </c>
      <c r="C538" s="194">
        <v>0</v>
      </c>
      <c r="D538" s="194">
        <v>1.115</v>
      </c>
    </row>
    <row r="539" spans="1:4" ht="27.75" customHeight="1" x14ac:dyDescent="0.2">
      <c r="A539" s="192">
        <v>706</v>
      </c>
      <c r="B539" s="193" t="s">
        <v>1391</v>
      </c>
      <c r="C539" s="194">
        <v>0</v>
      </c>
      <c r="D539" s="194">
        <v>1.115</v>
      </c>
    </row>
    <row r="540" spans="1:4" ht="27.75" customHeight="1" x14ac:dyDescent="0.2">
      <c r="A540" s="192">
        <v>707</v>
      </c>
      <c r="B540" s="193" t="s">
        <v>1392</v>
      </c>
      <c r="C540" s="194">
        <v>0</v>
      </c>
      <c r="D540" s="194">
        <v>1.115</v>
      </c>
    </row>
    <row r="541" spans="1:4" ht="27.75" customHeight="1" x14ac:dyDescent="0.2">
      <c r="A541" s="192">
        <v>708</v>
      </c>
      <c r="B541" s="193" t="s">
        <v>1393</v>
      </c>
      <c r="C541" s="194">
        <v>0</v>
      </c>
      <c r="D541" s="194">
        <v>1.115</v>
      </c>
    </row>
    <row r="542" spans="1:4" ht="27.75" customHeight="1" x14ac:dyDescent="0.2">
      <c r="A542" s="192">
        <v>710</v>
      </c>
      <c r="B542" s="193" t="s">
        <v>1394</v>
      </c>
      <c r="C542" s="194">
        <v>0</v>
      </c>
      <c r="D542" s="194">
        <v>0</v>
      </c>
    </row>
    <row r="543" spans="1:4" ht="27.75" customHeight="1" x14ac:dyDescent="0.2">
      <c r="A543" s="192">
        <v>711</v>
      </c>
      <c r="B543" s="193" t="s">
        <v>1395</v>
      </c>
      <c r="C543" s="194">
        <v>0</v>
      </c>
      <c r="D543" s="194">
        <v>0</v>
      </c>
    </row>
    <row r="544" spans="1:4" ht="27.75" customHeight="1" x14ac:dyDescent="0.2">
      <c r="A544" s="192">
        <v>712</v>
      </c>
      <c r="B544" s="193" t="s">
        <v>1396</v>
      </c>
      <c r="C544" s="194">
        <v>0</v>
      </c>
      <c r="D544" s="194">
        <v>0</v>
      </c>
    </row>
    <row r="545" spans="1:4" ht="27.75" customHeight="1" x14ac:dyDescent="0.2">
      <c r="A545" s="192">
        <v>713</v>
      </c>
      <c r="B545" s="193" t="s">
        <v>1397</v>
      </c>
      <c r="C545" s="194">
        <v>0</v>
      </c>
      <c r="D545" s="194">
        <v>0</v>
      </c>
    </row>
    <row r="546" spans="1:4" ht="27.75" customHeight="1" x14ac:dyDescent="0.2">
      <c r="A546" s="192">
        <v>714</v>
      </c>
      <c r="B546" s="193" t="s">
        <v>1398</v>
      </c>
      <c r="C546" s="194">
        <v>0</v>
      </c>
      <c r="D546" s="194">
        <v>0</v>
      </c>
    </row>
    <row r="547" spans="1:4" ht="27.75" customHeight="1" x14ac:dyDescent="0.2">
      <c r="A547" s="192">
        <v>715</v>
      </c>
      <c r="B547" s="193" t="s">
        <v>1399</v>
      </c>
      <c r="C547" s="194">
        <v>0</v>
      </c>
      <c r="D547" s="194">
        <v>0</v>
      </c>
    </row>
    <row r="548" spans="1:4" ht="27.75" customHeight="1" x14ac:dyDescent="0.2">
      <c r="A548" s="192">
        <v>716</v>
      </c>
      <c r="B548" s="193" t="s">
        <v>1400</v>
      </c>
      <c r="C548" s="194">
        <v>0</v>
      </c>
      <c r="D548" s="194">
        <v>0</v>
      </c>
    </row>
    <row r="549" spans="1:4" ht="27.75" customHeight="1" x14ac:dyDescent="0.2">
      <c r="A549" s="192">
        <v>717</v>
      </c>
      <c r="B549" s="193" t="s">
        <v>1401</v>
      </c>
      <c r="C549" s="194">
        <v>0</v>
      </c>
      <c r="D549" s="194">
        <v>0</v>
      </c>
    </row>
    <row r="550" spans="1:4" ht="27.75" customHeight="1" x14ac:dyDescent="0.2">
      <c r="A550" s="192">
        <v>718</v>
      </c>
      <c r="B550" s="193" t="s">
        <v>1402</v>
      </c>
      <c r="C550" s="194">
        <v>0</v>
      </c>
      <c r="D550" s="194">
        <v>0</v>
      </c>
    </row>
    <row r="551" spans="1:4" ht="27.75" customHeight="1" x14ac:dyDescent="0.2">
      <c r="A551" s="192">
        <v>719</v>
      </c>
      <c r="B551" s="193" t="s">
        <v>1403</v>
      </c>
      <c r="C551" s="194">
        <v>0</v>
      </c>
      <c r="D551" s="194">
        <v>0</v>
      </c>
    </row>
    <row r="552" spans="1:4" ht="27.75" customHeight="1" x14ac:dyDescent="0.2">
      <c r="A552" s="192">
        <v>720</v>
      </c>
      <c r="B552" s="193" t="s">
        <v>1404</v>
      </c>
      <c r="C552" s="194">
        <v>0</v>
      </c>
      <c r="D552" s="194">
        <v>0</v>
      </c>
    </row>
    <row r="553" spans="1:4" ht="27.75" customHeight="1" x14ac:dyDescent="0.2">
      <c r="A553" s="192">
        <v>721</v>
      </c>
      <c r="B553" s="193" t="s">
        <v>1405</v>
      </c>
      <c r="C553" s="194">
        <v>0</v>
      </c>
      <c r="D553" s="194">
        <v>0</v>
      </c>
    </row>
    <row r="554" spans="1:4" ht="27.75" customHeight="1" x14ac:dyDescent="0.2">
      <c r="A554" s="192">
        <v>722</v>
      </c>
      <c r="B554" s="193" t="s">
        <v>1406</v>
      </c>
      <c r="C554" s="194">
        <v>0</v>
      </c>
      <c r="D554" s="194">
        <v>0</v>
      </c>
    </row>
    <row r="555" spans="1:4" ht="27.75" customHeight="1" x14ac:dyDescent="0.2">
      <c r="A555" s="192">
        <v>723</v>
      </c>
      <c r="B555" s="193" t="s">
        <v>1407</v>
      </c>
      <c r="C555" s="194">
        <v>0</v>
      </c>
      <c r="D555" s="194">
        <v>0</v>
      </c>
    </row>
    <row r="556" spans="1:4" ht="27.75" customHeight="1" x14ac:dyDescent="0.2">
      <c r="A556" s="192">
        <v>724</v>
      </c>
      <c r="B556" s="193" t="s">
        <v>1408</v>
      </c>
      <c r="C556" s="194">
        <v>0</v>
      </c>
      <c r="D556" s="194">
        <v>0.55000000000000004</v>
      </c>
    </row>
    <row r="557" spans="1:4" ht="27.75" customHeight="1" x14ac:dyDescent="0.2">
      <c r="A557" s="192">
        <v>725</v>
      </c>
      <c r="B557" s="193" t="s">
        <v>1409</v>
      </c>
      <c r="C557" s="194">
        <v>0</v>
      </c>
      <c r="D557" s="194">
        <v>0</v>
      </c>
    </row>
    <row r="558" spans="1:4" ht="27.75" customHeight="1" x14ac:dyDescent="0.2">
      <c r="A558" s="192">
        <v>726</v>
      </c>
      <c r="B558" s="193" t="s">
        <v>1410</v>
      </c>
      <c r="C558" s="194">
        <v>0</v>
      </c>
      <c r="D558" s="194">
        <v>0</v>
      </c>
    </row>
    <row r="559" spans="1:4" ht="27.75" customHeight="1" x14ac:dyDescent="0.2">
      <c r="A559" s="192">
        <v>727</v>
      </c>
      <c r="B559" s="193" t="s">
        <v>1411</v>
      </c>
      <c r="C559" s="194">
        <v>0</v>
      </c>
      <c r="D559" s="194">
        <v>0</v>
      </c>
    </row>
    <row r="560" spans="1:4" ht="27.75" customHeight="1" x14ac:dyDescent="0.2">
      <c r="A560" s="192">
        <v>728</v>
      </c>
      <c r="B560" s="193" t="s">
        <v>1412</v>
      </c>
      <c r="C560" s="194">
        <v>0</v>
      </c>
      <c r="D560" s="194">
        <v>0</v>
      </c>
    </row>
    <row r="561" spans="1:4" ht="27.75" customHeight="1" x14ac:dyDescent="0.2">
      <c r="A561" s="192">
        <v>731</v>
      </c>
      <c r="B561" s="193" t="s">
        <v>1413</v>
      </c>
      <c r="C561" s="194">
        <v>0</v>
      </c>
      <c r="D561" s="194">
        <v>0</v>
      </c>
    </row>
    <row r="562" spans="1:4" ht="27.75" customHeight="1" x14ac:dyDescent="0.2">
      <c r="A562" s="192">
        <v>732</v>
      </c>
      <c r="B562" s="193" t="s">
        <v>1414</v>
      </c>
      <c r="C562" s="194">
        <v>0</v>
      </c>
      <c r="D562" s="194">
        <v>0</v>
      </c>
    </row>
    <row r="563" spans="1:4" ht="27.75" customHeight="1" x14ac:dyDescent="0.2">
      <c r="A563" s="192">
        <v>733</v>
      </c>
      <c r="B563" s="193" t="s">
        <v>1415</v>
      </c>
      <c r="C563" s="194">
        <v>0</v>
      </c>
      <c r="D563" s="194">
        <v>0</v>
      </c>
    </row>
    <row r="564" spans="1:4" ht="27.75" customHeight="1" x14ac:dyDescent="0.2">
      <c r="A564" s="192">
        <v>734</v>
      </c>
      <c r="B564" s="193" t="s">
        <v>1416</v>
      </c>
      <c r="C564" s="194">
        <v>0</v>
      </c>
      <c r="D564" s="194">
        <v>0</v>
      </c>
    </row>
    <row r="565" spans="1:4" ht="27.75" customHeight="1" x14ac:dyDescent="0.2">
      <c r="A565" s="192">
        <v>735</v>
      </c>
      <c r="B565" s="193" t="s">
        <v>1417</v>
      </c>
      <c r="C565" s="194">
        <v>0</v>
      </c>
      <c r="D565" s="194">
        <v>0</v>
      </c>
    </row>
    <row r="566" spans="1:4" ht="27.75" customHeight="1" x14ac:dyDescent="0.2">
      <c r="A566" s="192">
        <v>736</v>
      </c>
      <c r="B566" s="193" t="s">
        <v>1418</v>
      </c>
      <c r="C566" s="194">
        <v>0</v>
      </c>
      <c r="D566" s="194">
        <v>0</v>
      </c>
    </row>
    <row r="567" spans="1:4" ht="27.75" customHeight="1" x14ac:dyDescent="0.2">
      <c r="A567" s="192">
        <v>739</v>
      </c>
      <c r="B567" s="193" t="s">
        <v>1419</v>
      </c>
      <c r="C567" s="194">
        <v>0</v>
      </c>
      <c r="D567" s="194">
        <v>0</v>
      </c>
    </row>
    <row r="568" spans="1:4" ht="27.75" customHeight="1" x14ac:dyDescent="0.2">
      <c r="A568" s="192">
        <v>740</v>
      </c>
      <c r="B568" s="193" t="s">
        <v>1420</v>
      </c>
      <c r="C568" s="194">
        <v>0</v>
      </c>
      <c r="D568" s="194">
        <v>0</v>
      </c>
    </row>
    <row r="569" spans="1:4" ht="27.75" customHeight="1" x14ac:dyDescent="0.2">
      <c r="A569" s="192">
        <v>741</v>
      </c>
      <c r="B569" s="193" t="s">
        <v>1421</v>
      </c>
      <c r="C569" s="194">
        <v>0</v>
      </c>
      <c r="D569" s="194">
        <v>0</v>
      </c>
    </row>
    <row r="570" spans="1:4" ht="27.75" customHeight="1" x14ac:dyDescent="0.2">
      <c r="A570" s="192">
        <v>742</v>
      </c>
      <c r="B570" s="193" t="s">
        <v>1422</v>
      </c>
      <c r="C570" s="194">
        <v>0</v>
      </c>
      <c r="D570" s="194">
        <v>0</v>
      </c>
    </row>
    <row r="571" spans="1:4" ht="27.75" customHeight="1" x14ac:dyDescent="0.2">
      <c r="A571" s="192">
        <v>743</v>
      </c>
      <c r="B571" s="193" t="s">
        <v>1423</v>
      </c>
      <c r="C571" s="194">
        <v>0</v>
      </c>
      <c r="D571" s="194">
        <v>0</v>
      </c>
    </row>
    <row r="572" spans="1:4" ht="27.75" customHeight="1" x14ac:dyDescent="0.2">
      <c r="A572" s="192">
        <v>748</v>
      </c>
      <c r="B572" s="193" t="s">
        <v>1424</v>
      </c>
      <c r="C572" s="194">
        <v>0</v>
      </c>
      <c r="D572" s="194">
        <v>0</v>
      </c>
    </row>
    <row r="573" spans="1:4" ht="27.75" customHeight="1" x14ac:dyDescent="0.2">
      <c r="A573" s="192">
        <v>749</v>
      </c>
      <c r="B573" s="193" t="s">
        <v>1425</v>
      </c>
      <c r="C573" s="194">
        <v>0</v>
      </c>
      <c r="D573" s="194">
        <v>0</v>
      </c>
    </row>
    <row r="574" spans="1:4" ht="27.75" customHeight="1" x14ac:dyDescent="0.2">
      <c r="A574" s="192">
        <v>750</v>
      </c>
      <c r="B574" s="193" t="s">
        <v>1426</v>
      </c>
      <c r="C574" s="194">
        <v>0</v>
      </c>
      <c r="D574" s="194">
        <v>0</v>
      </c>
    </row>
    <row r="575" spans="1:4" ht="27.75" customHeight="1" x14ac:dyDescent="0.2">
      <c r="A575" s="192">
        <v>751</v>
      </c>
      <c r="B575" s="193" t="s">
        <v>1427</v>
      </c>
      <c r="C575" s="194">
        <v>0</v>
      </c>
      <c r="D575" s="194">
        <v>0</v>
      </c>
    </row>
    <row r="576" spans="1:4" ht="27.75" customHeight="1" x14ac:dyDescent="0.2">
      <c r="A576" s="192">
        <v>752</v>
      </c>
      <c r="B576" s="193" t="s">
        <v>1428</v>
      </c>
      <c r="C576" s="194">
        <v>0</v>
      </c>
      <c r="D576" s="194">
        <v>0</v>
      </c>
    </row>
    <row r="577" spans="1:4" ht="27.75" customHeight="1" x14ac:dyDescent="0.2">
      <c r="A577" s="192">
        <v>753</v>
      </c>
      <c r="B577" s="193" t="s">
        <v>1429</v>
      </c>
      <c r="C577" s="194">
        <v>0</v>
      </c>
      <c r="D577" s="194">
        <v>0</v>
      </c>
    </row>
    <row r="578" spans="1:4" ht="27.75" customHeight="1" x14ac:dyDescent="0.2">
      <c r="A578" s="192">
        <v>754</v>
      </c>
      <c r="B578" s="193" t="s">
        <v>1430</v>
      </c>
      <c r="C578" s="194">
        <v>0</v>
      </c>
      <c r="D578" s="194">
        <v>0</v>
      </c>
    </row>
    <row r="579" spans="1:4" ht="27.75" customHeight="1" x14ac:dyDescent="0.2">
      <c r="A579" s="192">
        <v>757</v>
      </c>
      <c r="B579" s="193" t="s">
        <v>1431</v>
      </c>
      <c r="C579" s="194">
        <v>0</v>
      </c>
      <c r="D579" s="194">
        <v>0.55000000000000004</v>
      </c>
    </row>
    <row r="580" spans="1:4" ht="27.75" customHeight="1" x14ac:dyDescent="0.2">
      <c r="A580" s="192">
        <v>758</v>
      </c>
      <c r="B580" s="193" t="s">
        <v>1432</v>
      </c>
      <c r="C580" s="194">
        <v>0</v>
      </c>
      <c r="D580" s="194">
        <v>0.55000000000000004</v>
      </c>
    </row>
    <row r="581" spans="1:4" ht="27.75" customHeight="1" x14ac:dyDescent="0.2">
      <c r="A581" s="192">
        <v>759</v>
      </c>
      <c r="B581" s="193" t="s">
        <v>1433</v>
      </c>
      <c r="C581" s="194">
        <v>0</v>
      </c>
      <c r="D581" s="194">
        <v>0.55000000000000004</v>
      </c>
    </row>
    <row r="582" spans="1:4" ht="27.75" customHeight="1" x14ac:dyDescent="0.2">
      <c r="A582" s="192">
        <v>760</v>
      </c>
      <c r="B582" s="193" t="s">
        <v>1434</v>
      </c>
      <c r="C582" s="194">
        <v>0</v>
      </c>
      <c r="D582" s="194">
        <v>0.55000000000000004</v>
      </c>
    </row>
    <row r="583" spans="1:4" ht="27.75" customHeight="1" x14ac:dyDescent="0.2">
      <c r="A583" s="192">
        <v>761</v>
      </c>
      <c r="B583" s="193" t="s">
        <v>1435</v>
      </c>
      <c r="C583" s="194">
        <v>0</v>
      </c>
      <c r="D583" s="194">
        <v>0.55000000000000004</v>
      </c>
    </row>
    <row r="584" spans="1:4" ht="27.75" customHeight="1" x14ac:dyDescent="0.2">
      <c r="A584" s="192">
        <v>762</v>
      </c>
      <c r="B584" s="193" t="s">
        <v>1436</v>
      </c>
      <c r="C584" s="194">
        <v>0</v>
      </c>
      <c r="D584" s="194">
        <v>0.55000000000000004</v>
      </c>
    </row>
    <row r="585" spans="1:4" ht="27.75" customHeight="1" x14ac:dyDescent="0.2">
      <c r="A585" s="192">
        <v>763</v>
      </c>
      <c r="B585" s="193" t="s">
        <v>1437</v>
      </c>
      <c r="C585" s="194">
        <v>0</v>
      </c>
      <c r="D585" s="194">
        <v>0.55000000000000004</v>
      </c>
    </row>
    <row r="586" spans="1:4" ht="27.75" customHeight="1" x14ac:dyDescent="0.2">
      <c r="A586" s="192">
        <v>764</v>
      </c>
      <c r="B586" s="193" t="s">
        <v>1438</v>
      </c>
      <c r="C586" s="194">
        <v>0</v>
      </c>
      <c r="D586" s="194">
        <v>0.55000000000000004</v>
      </c>
    </row>
    <row r="587" spans="1:4" ht="27.75" customHeight="1" x14ac:dyDescent="0.2">
      <c r="A587" s="192">
        <v>765</v>
      </c>
      <c r="B587" s="193" t="s">
        <v>1439</v>
      </c>
      <c r="C587" s="194">
        <v>0</v>
      </c>
      <c r="D587" s="194">
        <v>0.55000000000000004</v>
      </c>
    </row>
    <row r="588" spans="1:4" ht="27.75" customHeight="1" x14ac:dyDescent="0.2">
      <c r="A588" s="192">
        <v>766</v>
      </c>
      <c r="B588" s="193" t="s">
        <v>1440</v>
      </c>
      <c r="C588" s="194">
        <v>0</v>
      </c>
      <c r="D588" s="194">
        <v>0.55000000000000004</v>
      </c>
    </row>
    <row r="589" spans="1:4" ht="27.75" customHeight="1" x14ac:dyDescent="0.2">
      <c r="A589" s="192">
        <v>771</v>
      </c>
      <c r="B589" s="193" t="s">
        <v>1441</v>
      </c>
      <c r="C589" s="194">
        <v>0</v>
      </c>
      <c r="D589" s="194">
        <v>0</v>
      </c>
    </row>
    <row r="590" spans="1:4" ht="27.75" customHeight="1" x14ac:dyDescent="0.2">
      <c r="A590" s="192">
        <v>772</v>
      </c>
      <c r="B590" s="193" t="s">
        <v>1442</v>
      </c>
      <c r="C590" s="194">
        <v>0</v>
      </c>
      <c r="D590" s="194">
        <v>0.55000000000000004</v>
      </c>
    </row>
    <row r="591" spans="1:4" ht="27.75" customHeight="1" x14ac:dyDescent="0.2">
      <c r="A591" s="192">
        <v>774</v>
      </c>
      <c r="B591" s="193" t="s">
        <v>1443</v>
      </c>
      <c r="C591" s="194">
        <v>0</v>
      </c>
      <c r="D591" s="194">
        <v>0</v>
      </c>
    </row>
    <row r="592" spans="1:4" ht="27.75" customHeight="1" x14ac:dyDescent="0.2">
      <c r="A592" s="192">
        <v>775</v>
      </c>
      <c r="B592" s="193" t="s">
        <v>1444</v>
      </c>
      <c r="C592" s="194">
        <v>0</v>
      </c>
      <c r="D592" s="194">
        <v>0</v>
      </c>
    </row>
    <row r="593" spans="1:4" ht="27.75" customHeight="1" x14ac:dyDescent="0.2">
      <c r="A593" s="192">
        <v>776</v>
      </c>
      <c r="B593" s="193" t="s">
        <v>1445</v>
      </c>
      <c r="C593" s="194">
        <v>0</v>
      </c>
      <c r="D593" s="194">
        <v>0</v>
      </c>
    </row>
    <row r="594" spans="1:4" ht="27.75" customHeight="1" x14ac:dyDescent="0.2">
      <c r="A594" s="192">
        <v>777</v>
      </c>
      <c r="B594" s="193" t="s">
        <v>1446</v>
      </c>
      <c r="C594" s="194">
        <v>0</v>
      </c>
      <c r="D594" s="194">
        <v>0.25900000000000001</v>
      </c>
    </row>
    <row r="595" spans="1:4" ht="27.75" customHeight="1" x14ac:dyDescent="0.2">
      <c r="A595" s="192">
        <v>778</v>
      </c>
      <c r="B595" s="193" t="s">
        <v>1447</v>
      </c>
      <c r="C595" s="194">
        <v>0</v>
      </c>
      <c r="D595" s="194">
        <v>0</v>
      </c>
    </row>
    <row r="596" spans="1:4" ht="27.75" customHeight="1" x14ac:dyDescent="0.2">
      <c r="A596" s="192">
        <v>779</v>
      </c>
      <c r="B596" s="193" t="s">
        <v>1448</v>
      </c>
      <c r="C596" s="194">
        <v>0</v>
      </c>
      <c r="D596" s="194">
        <v>0</v>
      </c>
    </row>
    <row r="597" spans="1:4" ht="27.75" customHeight="1" x14ac:dyDescent="0.2">
      <c r="A597" s="192">
        <v>780</v>
      </c>
      <c r="B597" s="193" t="s">
        <v>1449</v>
      </c>
      <c r="C597" s="194">
        <v>0</v>
      </c>
      <c r="D597" s="194">
        <v>0</v>
      </c>
    </row>
    <row r="598" spans="1:4" ht="27.75" customHeight="1" x14ac:dyDescent="0.2">
      <c r="A598" s="192">
        <v>781</v>
      </c>
      <c r="B598" s="193" t="s">
        <v>1450</v>
      </c>
      <c r="C598" s="194">
        <v>0</v>
      </c>
      <c r="D598" s="194">
        <v>0</v>
      </c>
    </row>
    <row r="599" spans="1:4" ht="27.75" customHeight="1" x14ac:dyDescent="0.2">
      <c r="A599" s="192">
        <v>782</v>
      </c>
      <c r="B599" s="193" t="s">
        <v>1451</v>
      </c>
      <c r="C599" s="194">
        <v>0</v>
      </c>
      <c r="D599" s="194">
        <v>0</v>
      </c>
    </row>
    <row r="600" spans="1:4" ht="27.75" customHeight="1" x14ac:dyDescent="0.2">
      <c r="A600" s="192">
        <v>785</v>
      </c>
      <c r="B600" s="193" t="s">
        <v>1452</v>
      </c>
      <c r="C600" s="194">
        <v>0</v>
      </c>
      <c r="D600" s="194">
        <v>0</v>
      </c>
    </row>
    <row r="601" spans="1:4" ht="27.75" customHeight="1" x14ac:dyDescent="0.2">
      <c r="A601" s="192">
        <v>786</v>
      </c>
      <c r="B601" s="193" t="s">
        <v>1453</v>
      </c>
      <c r="C601" s="194">
        <v>0</v>
      </c>
      <c r="D601" s="194">
        <v>0</v>
      </c>
    </row>
    <row r="602" spans="1:4" ht="27.75" customHeight="1" x14ac:dyDescent="0.2">
      <c r="A602" s="192">
        <v>787</v>
      </c>
      <c r="B602" s="193" t="s">
        <v>1454</v>
      </c>
      <c r="C602" s="194">
        <v>0</v>
      </c>
      <c r="D602" s="194">
        <v>0</v>
      </c>
    </row>
    <row r="603" spans="1:4" ht="27.75" customHeight="1" x14ac:dyDescent="0.2">
      <c r="A603" s="192">
        <v>788</v>
      </c>
      <c r="B603" s="193" t="s">
        <v>1455</v>
      </c>
      <c r="C603" s="194">
        <v>0</v>
      </c>
      <c r="D603" s="194">
        <v>0</v>
      </c>
    </row>
    <row r="604" spans="1:4" ht="27.75" customHeight="1" x14ac:dyDescent="0.2">
      <c r="A604" s="192">
        <v>789</v>
      </c>
      <c r="B604" s="193" t="s">
        <v>1456</v>
      </c>
      <c r="C604" s="194">
        <v>0</v>
      </c>
      <c r="D604" s="194">
        <v>0</v>
      </c>
    </row>
    <row r="605" spans="1:4" ht="27.75" customHeight="1" x14ac:dyDescent="0.2">
      <c r="A605" s="192">
        <v>790</v>
      </c>
      <c r="B605" s="193" t="s">
        <v>1457</v>
      </c>
      <c r="C605" s="194">
        <v>0</v>
      </c>
      <c r="D605" s="194">
        <v>0</v>
      </c>
    </row>
    <row r="606" spans="1:4" ht="27.75" customHeight="1" x14ac:dyDescent="0.2">
      <c r="A606" s="192">
        <v>791</v>
      </c>
      <c r="B606" s="193" t="s">
        <v>1458</v>
      </c>
      <c r="C606" s="194">
        <v>0</v>
      </c>
      <c r="D606" s="194">
        <v>0</v>
      </c>
    </row>
    <row r="607" spans="1:4" ht="27.75" customHeight="1" x14ac:dyDescent="0.2">
      <c r="A607" s="192">
        <v>792</v>
      </c>
      <c r="B607" s="193" t="s">
        <v>1459</v>
      </c>
      <c r="C607" s="194">
        <v>0</v>
      </c>
      <c r="D607" s="194">
        <v>0</v>
      </c>
    </row>
    <row r="608" spans="1:4" ht="27.75" customHeight="1" x14ac:dyDescent="0.2">
      <c r="A608" s="192">
        <v>793</v>
      </c>
      <c r="B608" s="193" t="s">
        <v>1460</v>
      </c>
      <c r="C608" s="194">
        <v>0</v>
      </c>
      <c r="D608" s="194">
        <v>0</v>
      </c>
    </row>
    <row r="609" spans="1:4" ht="27.75" customHeight="1" x14ac:dyDescent="0.2">
      <c r="A609" s="192">
        <v>794</v>
      </c>
      <c r="B609" s="193" t="s">
        <v>1461</v>
      </c>
      <c r="C609" s="194">
        <v>0</v>
      </c>
      <c r="D609" s="194">
        <v>0</v>
      </c>
    </row>
    <row r="610" spans="1:4" ht="27.75" customHeight="1" x14ac:dyDescent="0.2">
      <c r="A610" s="192">
        <v>795</v>
      </c>
      <c r="B610" s="193" t="s">
        <v>1462</v>
      </c>
      <c r="C610" s="194">
        <v>0</v>
      </c>
      <c r="D610" s="194">
        <v>0</v>
      </c>
    </row>
    <row r="611" spans="1:4" ht="27.75" customHeight="1" x14ac:dyDescent="0.2">
      <c r="A611" s="192">
        <v>796</v>
      </c>
      <c r="B611" s="193" t="s">
        <v>1463</v>
      </c>
      <c r="C611" s="194">
        <v>0</v>
      </c>
      <c r="D611" s="194">
        <v>0</v>
      </c>
    </row>
    <row r="612" spans="1:4" ht="27.75" customHeight="1" x14ac:dyDescent="0.2">
      <c r="A612" s="192">
        <v>797</v>
      </c>
      <c r="B612" s="193" t="s">
        <v>1464</v>
      </c>
      <c r="C612" s="194">
        <v>0</v>
      </c>
      <c r="D612" s="194">
        <v>0</v>
      </c>
    </row>
    <row r="613" spans="1:4" ht="27.75" customHeight="1" x14ac:dyDescent="0.2">
      <c r="A613" s="192">
        <v>798</v>
      </c>
      <c r="B613" s="193" t="s">
        <v>1465</v>
      </c>
      <c r="C613" s="194">
        <v>0</v>
      </c>
      <c r="D613" s="194">
        <v>0</v>
      </c>
    </row>
    <row r="614" spans="1:4" ht="27.75" customHeight="1" x14ac:dyDescent="0.2">
      <c r="A614" s="192">
        <v>799</v>
      </c>
      <c r="B614" s="193" t="s">
        <v>1466</v>
      </c>
      <c r="C614" s="194">
        <v>0</v>
      </c>
      <c r="D614" s="194">
        <v>0</v>
      </c>
    </row>
    <row r="615" spans="1:4" ht="27.75" customHeight="1" x14ac:dyDescent="0.2">
      <c r="A615" s="192">
        <v>800</v>
      </c>
      <c r="B615" s="193" t="s">
        <v>1467</v>
      </c>
      <c r="C615" s="194">
        <v>0</v>
      </c>
      <c r="D615" s="194">
        <v>0</v>
      </c>
    </row>
    <row r="616" spans="1:4" ht="27.75" customHeight="1" x14ac:dyDescent="0.2">
      <c r="A616" s="192">
        <v>801</v>
      </c>
      <c r="B616" s="193" t="s">
        <v>1468</v>
      </c>
      <c r="C616" s="194">
        <v>0</v>
      </c>
      <c r="D616" s="194">
        <v>0</v>
      </c>
    </row>
    <row r="617" spans="1:4" ht="27.75" customHeight="1" x14ac:dyDescent="0.2">
      <c r="A617" s="192">
        <v>802</v>
      </c>
      <c r="B617" s="193" t="s">
        <v>1469</v>
      </c>
      <c r="C617" s="194">
        <v>0</v>
      </c>
      <c r="D617" s="194">
        <v>0</v>
      </c>
    </row>
    <row r="618" spans="1:4" ht="27.75" customHeight="1" x14ac:dyDescent="0.2">
      <c r="A618" s="192">
        <v>803</v>
      </c>
      <c r="B618" s="193" t="s">
        <v>1470</v>
      </c>
      <c r="C618" s="194">
        <v>0</v>
      </c>
      <c r="D618" s="194">
        <v>0</v>
      </c>
    </row>
    <row r="619" spans="1:4" ht="27.75" customHeight="1" x14ac:dyDescent="0.2">
      <c r="A619" s="192">
        <v>804</v>
      </c>
      <c r="B619" s="193" t="s">
        <v>1471</v>
      </c>
      <c r="C619" s="194">
        <v>0</v>
      </c>
      <c r="D619" s="194">
        <v>0</v>
      </c>
    </row>
    <row r="620" spans="1:4" ht="27.75" customHeight="1" x14ac:dyDescent="0.2">
      <c r="A620" s="192">
        <v>805</v>
      </c>
      <c r="B620" s="193" t="s">
        <v>1472</v>
      </c>
      <c r="C620" s="194">
        <v>0</v>
      </c>
      <c r="D620" s="194">
        <v>0</v>
      </c>
    </row>
    <row r="621" spans="1:4" ht="27.75" customHeight="1" x14ac:dyDescent="0.2">
      <c r="A621" s="192">
        <v>806</v>
      </c>
      <c r="B621" s="193" t="s">
        <v>1473</v>
      </c>
      <c r="C621" s="194">
        <v>0</v>
      </c>
      <c r="D621" s="194">
        <v>0</v>
      </c>
    </row>
    <row r="622" spans="1:4" ht="27.75" customHeight="1" x14ac:dyDescent="0.2">
      <c r="A622" s="192">
        <v>807</v>
      </c>
      <c r="B622" s="193" t="s">
        <v>1474</v>
      </c>
      <c r="C622" s="194">
        <v>0</v>
      </c>
      <c r="D622" s="194">
        <v>0</v>
      </c>
    </row>
    <row r="623" spans="1:4" ht="27.75" customHeight="1" x14ac:dyDescent="0.2">
      <c r="A623" s="192">
        <v>808</v>
      </c>
      <c r="B623" s="193" t="s">
        <v>1475</v>
      </c>
      <c r="C623" s="194">
        <v>0</v>
      </c>
      <c r="D623" s="194">
        <v>0</v>
      </c>
    </row>
    <row r="624" spans="1:4" ht="27.75" customHeight="1" x14ac:dyDescent="0.2">
      <c r="A624" s="192">
        <v>809</v>
      </c>
      <c r="B624" s="193" t="s">
        <v>1476</v>
      </c>
      <c r="C624" s="194">
        <v>0</v>
      </c>
      <c r="D624" s="194">
        <v>0</v>
      </c>
    </row>
    <row r="625" spans="1:4" ht="27.75" customHeight="1" x14ac:dyDescent="0.2">
      <c r="A625" s="192">
        <v>810</v>
      </c>
      <c r="B625" s="193" t="s">
        <v>1477</v>
      </c>
      <c r="C625" s="194">
        <v>0</v>
      </c>
      <c r="D625" s="194">
        <v>0</v>
      </c>
    </row>
    <row r="626" spans="1:4" ht="27.75" customHeight="1" x14ac:dyDescent="0.2">
      <c r="A626" s="192">
        <v>811</v>
      </c>
      <c r="B626" s="193" t="s">
        <v>1478</v>
      </c>
      <c r="C626" s="194">
        <v>0</v>
      </c>
      <c r="D626" s="194">
        <v>0</v>
      </c>
    </row>
    <row r="627" spans="1:4" ht="27.75" customHeight="1" x14ac:dyDescent="0.2">
      <c r="A627" s="192">
        <v>812</v>
      </c>
      <c r="B627" s="193" t="s">
        <v>1479</v>
      </c>
      <c r="C627" s="194">
        <v>0</v>
      </c>
      <c r="D627" s="194">
        <v>0</v>
      </c>
    </row>
    <row r="628" spans="1:4" ht="27.75" customHeight="1" x14ac:dyDescent="0.2">
      <c r="A628" s="192">
        <v>813</v>
      </c>
      <c r="B628" s="193" t="s">
        <v>1480</v>
      </c>
      <c r="C628" s="194">
        <v>0</v>
      </c>
      <c r="D628" s="194">
        <v>0</v>
      </c>
    </row>
    <row r="629" spans="1:4" ht="27.75" customHeight="1" x14ac:dyDescent="0.2">
      <c r="A629" s="192">
        <v>814</v>
      </c>
      <c r="B629" s="193" t="s">
        <v>1481</v>
      </c>
      <c r="C629" s="194">
        <v>0</v>
      </c>
      <c r="D629" s="194">
        <v>0</v>
      </c>
    </row>
    <row r="630" spans="1:4" ht="27.75" customHeight="1" x14ac:dyDescent="0.2">
      <c r="A630" s="192">
        <v>815</v>
      </c>
      <c r="B630" s="193" t="s">
        <v>1482</v>
      </c>
      <c r="C630" s="194">
        <v>0</v>
      </c>
      <c r="D630" s="194">
        <v>0</v>
      </c>
    </row>
    <row r="631" spans="1:4" ht="27.75" customHeight="1" x14ac:dyDescent="0.2">
      <c r="A631" s="192">
        <v>820</v>
      </c>
      <c r="B631" s="193" t="s">
        <v>1483</v>
      </c>
      <c r="C631" s="194">
        <v>0</v>
      </c>
      <c r="D631" s="194">
        <v>0</v>
      </c>
    </row>
    <row r="632" spans="1:4" ht="27.75" customHeight="1" x14ac:dyDescent="0.2">
      <c r="A632" s="192">
        <v>821</v>
      </c>
      <c r="B632" s="193" t="s">
        <v>1484</v>
      </c>
      <c r="C632" s="194">
        <v>0</v>
      </c>
      <c r="D632" s="194">
        <v>0</v>
      </c>
    </row>
    <row r="633" spans="1:4" ht="27.75" customHeight="1" x14ac:dyDescent="0.2">
      <c r="A633" s="192">
        <v>822</v>
      </c>
      <c r="B633" s="193" t="s">
        <v>1485</v>
      </c>
      <c r="C633" s="194">
        <v>0</v>
      </c>
      <c r="D633" s="194">
        <v>0</v>
      </c>
    </row>
    <row r="634" spans="1:4" ht="27.75" customHeight="1" x14ac:dyDescent="0.2">
      <c r="A634" s="192">
        <v>823</v>
      </c>
      <c r="B634" s="193" t="s">
        <v>1486</v>
      </c>
      <c r="C634" s="194">
        <v>3.7930000000000001</v>
      </c>
      <c r="D634" s="194">
        <v>0</v>
      </c>
    </row>
    <row r="635" spans="1:4" ht="27.75" customHeight="1" x14ac:dyDescent="0.2">
      <c r="A635" s="192">
        <v>824</v>
      </c>
      <c r="B635" s="193" t="s">
        <v>1487</v>
      </c>
      <c r="C635" s="194">
        <v>0</v>
      </c>
      <c r="D635" s="194">
        <v>0</v>
      </c>
    </row>
    <row r="636" spans="1:4" ht="27.75" customHeight="1" x14ac:dyDescent="0.2">
      <c r="A636" s="192">
        <v>825</v>
      </c>
      <c r="B636" s="193" t="s">
        <v>1488</v>
      </c>
      <c r="C636" s="194">
        <v>0</v>
      </c>
      <c r="D636" s="194">
        <v>0</v>
      </c>
    </row>
    <row r="637" spans="1:4" ht="27.75" customHeight="1" x14ac:dyDescent="0.2">
      <c r="A637" s="192">
        <v>826</v>
      </c>
      <c r="B637" s="193" t="s">
        <v>1489</v>
      </c>
      <c r="C637" s="194">
        <v>0</v>
      </c>
      <c r="D637" s="194">
        <v>0</v>
      </c>
    </row>
    <row r="638" spans="1:4" ht="27.75" customHeight="1" x14ac:dyDescent="0.2">
      <c r="A638" s="192">
        <v>827</v>
      </c>
      <c r="B638" s="193" t="s">
        <v>1490</v>
      </c>
      <c r="C638" s="194">
        <v>0</v>
      </c>
      <c r="D638" s="194">
        <v>0</v>
      </c>
    </row>
    <row r="639" spans="1:4" ht="27.75" customHeight="1" x14ac:dyDescent="0.2">
      <c r="A639" s="192">
        <v>828</v>
      </c>
      <c r="B639" s="193" t="s">
        <v>1491</v>
      </c>
      <c r="C639" s="194">
        <v>0</v>
      </c>
      <c r="D639" s="194">
        <v>0</v>
      </c>
    </row>
    <row r="640" spans="1:4" ht="27.75" customHeight="1" x14ac:dyDescent="0.2">
      <c r="A640" s="192">
        <v>829</v>
      </c>
      <c r="B640" s="193" t="s">
        <v>1492</v>
      </c>
      <c r="C640" s="194">
        <v>0</v>
      </c>
      <c r="D640" s="194">
        <v>1.81</v>
      </c>
    </row>
    <row r="641" spans="1:4" ht="27.75" customHeight="1" x14ac:dyDescent="0.2">
      <c r="A641" s="192">
        <v>830</v>
      </c>
      <c r="B641" s="193" t="s">
        <v>1493</v>
      </c>
      <c r="C641" s="194">
        <v>0</v>
      </c>
      <c r="D641" s="194">
        <v>1.81</v>
      </c>
    </row>
    <row r="642" spans="1:4" ht="27.75" customHeight="1" x14ac:dyDescent="0.2">
      <c r="A642" s="192">
        <v>831</v>
      </c>
      <c r="B642" s="193" t="s">
        <v>1494</v>
      </c>
      <c r="C642" s="194">
        <v>0</v>
      </c>
      <c r="D642" s="194">
        <v>1.81</v>
      </c>
    </row>
    <row r="643" spans="1:4" ht="27.75" customHeight="1" x14ac:dyDescent="0.2">
      <c r="A643" s="192">
        <v>832</v>
      </c>
      <c r="B643" s="193" t="s">
        <v>1495</v>
      </c>
      <c r="C643" s="194">
        <v>0</v>
      </c>
      <c r="D643" s="194">
        <v>0</v>
      </c>
    </row>
    <row r="644" spans="1:4" ht="27.75" customHeight="1" x14ac:dyDescent="0.2">
      <c r="A644" s="192">
        <v>833</v>
      </c>
      <c r="B644" s="193" t="s">
        <v>1496</v>
      </c>
      <c r="C644" s="194">
        <v>0</v>
      </c>
      <c r="D644" s="194">
        <v>0</v>
      </c>
    </row>
    <row r="645" spans="1:4" ht="27.75" customHeight="1" x14ac:dyDescent="0.2">
      <c r="A645" s="192">
        <v>834</v>
      </c>
      <c r="B645" s="193" t="s">
        <v>1497</v>
      </c>
      <c r="C645" s="194">
        <v>0</v>
      </c>
      <c r="D645" s="194">
        <v>0</v>
      </c>
    </row>
    <row r="646" spans="1:4" ht="27.75" customHeight="1" x14ac:dyDescent="0.2">
      <c r="A646" s="192">
        <v>835</v>
      </c>
      <c r="B646" s="193" t="s">
        <v>1498</v>
      </c>
      <c r="C646" s="194">
        <v>5.1680000000000001</v>
      </c>
      <c r="D646" s="194">
        <v>0</v>
      </c>
    </row>
    <row r="647" spans="1:4" ht="27.75" customHeight="1" x14ac:dyDescent="0.2">
      <c r="A647" s="192">
        <v>836</v>
      </c>
      <c r="B647" s="193" t="s">
        <v>1499</v>
      </c>
      <c r="C647" s="194">
        <v>0</v>
      </c>
      <c r="D647" s="194">
        <v>0</v>
      </c>
    </row>
    <row r="648" spans="1:4" ht="27.75" customHeight="1" x14ac:dyDescent="0.2">
      <c r="A648" s="192">
        <v>837</v>
      </c>
      <c r="B648" s="193" t="s">
        <v>1500</v>
      </c>
      <c r="C648" s="194">
        <v>0</v>
      </c>
      <c r="D648" s="194">
        <v>0</v>
      </c>
    </row>
    <row r="649" spans="1:4" ht="27.75" customHeight="1" x14ac:dyDescent="0.2">
      <c r="A649" s="192">
        <v>838</v>
      </c>
      <c r="B649" s="193" t="s">
        <v>1501</v>
      </c>
      <c r="C649" s="194">
        <v>0</v>
      </c>
      <c r="D649" s="194">
        <v>0</v>
      </c>
    </row>
    <row r="650" spans="1:4" ht="27.75" customHeight="1" x14ac:dyDescent="0.2">
      <c r="A650" s="192">
        <v>839</v>
      </c>
      <c r="B650" s="193" t="s">
        <v>1502</v>
      </c>
      <c r="C650" s="194">
        <v>0</v>
      </c>
      <c r="D650" s="194">
        <v>0</v>
      </c>
    </row>
    <row r="651" spans="1:4" ht="27.75" customHeight="1" x14ac:dyDescent="0.2">
      <c r="A651" s="192">
        <v>840</v>
      </c>
      <c r="B651" s="193" t="s">
        <v>1503</v>
      </c>
      <c r="C651" s="194">
        <v>0</v>
      </c>
      <c r="D651" s="194">
        <v>0</v>
      </c>
    </row>
    <row r="652" spans="1:4" ht="27.75" customHeight="1" x14ac:dyDescent="0.2">
      <c r="A652" s="192">
        <v>841</v>
      </c>
      <c r="B652" s="193" t="s">
        <v>1504</v>
      </c>
      <c r="C652" s="194">
        <v>0</v>
      </c>
      <c r="D652" s="194">
        <v>0</v>
      </c>
    </row>
    <row r="653" spans="1:4" ht="27.75" customHeight="1" x14ac:dyDescent="0.2">
      <c r="A653" s="192">
        <v>842</v>
      </c>
      <c r="B653" s="193" t="s">
        <v>1505</v>
      </c>
      <c r="C653" s="194">
        <v>0</v>
      </c>
      <c r="D653" s="194">
        <v>0</v>
      </c>
    </row>
    <row r="654" spans="1:4" ht="27.75" customHeight="1" x14ac:dyDescent="0.2">
      <c r="A654" s="192">
        <v>843</v>
      </c>
      <c r="B654" s="193" t="s">
        <v>1506</v>
      </c>
      <c r="C654" s="194">
        <v>0</v>
      </c>
      <c r="D654" s="194">
        <v>0</v>
      </c>
    </row>
    <row r="655" spans="1:4" ht="27.75" customHeight="1" x14ac:dyDescent="0.2">
      <c r="A655" s="192">
        <v>844</v>
      </c>
      <c r="B655" s="193" t="s">
        <v>1507</v>
      </c>
      <c r="C655" s="194">
        <v>0</v>
      </c>
      <c r="D655" s="194">
        <v>0</v>
      </c>
    </row>
    <row r="656" spans="1:4" ht="27.75" customHeight="1" x14ac:dyDescent="0.2">
      <c r="A656" s="192">
        <v>845</v>
      </c>
      <c r="B656" s="193" t="s">
        <v>1508</v>
      </c>
      <c r="C656" s="194">
        <v>0</v>
      </c>
      <c r="D656" s="194">
        <v>0</v>
      </c>
    </row>
    <row r="657" spans="1:4" ht="27.75" customHeight="1" x14ac:dyDescent="0.2">
      <c r="A657" s="192">
        <v>846</v>
      </c>
      <c r="B657" s="193" t="s">
        <v>1509</v>
      </c>
      <c r="C657" s="194">
        <v>0</v>
      </c>
      <c r="D657" s="194">
        <v>0</v>
      </c>
    </row>
    <row r="658" spans="1:4" ht="27.75" customHeight="1" x14ac:dyDescent="0.2">
      <c r="A658" s="192">
        <v>847</v>
      </c>
      <c r="B658" s="193" t="s">
        <v>1510</v>
      </c>
      <c r="C658" s="194">
        <v>0</v>
      </c>
      <c r="D658" s="194">
        <v>0</v>
      </c>
    </row>
    <row r="659" spans="1:4" ht="27.75" customHeight="1" x14ac:dyDescent="0.2">
      <c r="A659" s="192">
        <v>848</v>
      </c>
      <c r="B659" s="193" t="s">
        <v>1511</v>
      </c>
      <c r="C659" s="194">
        <v>0</v>
      </c>
      <c r="D659" s="194">
        <v>0</v>
      </c>
    </row>
    <row r="660" spans="1:4" ht="27.75" customHeight="1" x14ac:dyDescent="0.2">
      <c r="A660" s="192">
        <v>849</v>
      </c>
      <c r="B660" s="193" t="s">
        <v>1512</v>
      </c>
      <c r="C660" s="194">
        <v>0</v>
      </c>
      <c r="D660" s="194">
        <v>0</v>
      </c>
    </row>
    <row r="661" spans="1:4" ht="27.75" customHeight="1" x14ac:dyDescent="0.2">
      <c r="A661" s="192">
        <v>850</v>
      </c>
      <c r="B661" s="193" t="s">
        <v>1513</v>
      </c>
      <c r="C661" s="194">
        <v>0</v>
      </c>
      <c r="D661" s="194">
        <v>0</v>
      </c>
    </row>
    <row r="662" spans="1:4" ht="27.75" customHeight="1" x14ac:dyDescent="0.2">
      <c r="A662" s="192">
        <v>851</v>
      </c>
      <c r="B662" s="193" t="s">
        <v>1514</v>
      </c>
      <c r="C662" s="194">
        <v>0</v>
      </c>
      <c r="D662" s="194">
        <v>0</v>
      </c>
    </row>
  </sheetData>
  <sheetProtection selectLockedCells="1" selectUnlockedCells="1"/>
  <customSheetViews>
    <customSheetView guid="{5032A364-B81A-48DA-88DA-AB3B86B47EE9}" scale="70" fitToPage="1">
      <selection activeCell="A2" sqref="A2:XFD3"/>
      <pageMargins left="0" right="0" top="0" bottom="0" header="0" footer="0"/>
      <pageSetup paperSize="9" scale="64" fitToHeight="0" orientation="portrait" r:id="rId1"/>
      <headerFooter differentFirst="1" scaleWithDoc="0">
        <oddFooter>&amp;C&amp;P of &amp;N</oddFooter>
        <firstHeader>&amp;L
Annex 6 - Un-scaled [nodal /network group] costs</firstHeader>
        <firstFooter>&amp;C&amp;P of &amp;N</firstFooter>
      </headerFooter>
    </customSheetView>
  </customSheetViews>
  <mergeCells count="1">
    <mergeCell ref="A2:D2"/>
  </mergeCells>
  <phoneticPr fontId="6" type="noConversion"/>
  <hyperlinks>
    <hyperlink ref="A1" location="Overview!A1" display="Back to Overview" xr:uid="{00000000-0004-0000-0A00-000000000000}"/>
  </hyperlinks>
  <pageMargins left="0.39370078740157483" right="0.35433070866141736" top="0.82677165354330717" bottom="0.74803149606299213" header="0.51181102362204722" footer="0.51181102362204722"/>
  <pageSetup paperSize="9" scale="77" fitToHeight="0" orientation="portrait" r:id="rId2"/>
  <headerFooter differentFirst="1" scaleWithDoc="0">
    <oddFooter>&amp;C&amp;P of &amp;N</oddFooter>
    <firstHeader>&amp;LUn-scaled [nodal /network group] costs</firstHeader>
    <firstFooter>&amp;C&amp;P of &amp;N</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H764"/>
  <sheetViews>
    <sheetView zoomScale="90" zoomScaleNormal="90" zoomScaleSheetLayoutView="100" workbookViewId="0"/>
  </sheetViews>
  <sheetFormatPr defaultColWidth="11.5703125" defaultRowHeight="12.75" x14ac:dyDescent="0.2"/>
  <cols>
    <col min="1" max="1" width="13.85546875" style="151" customWidth="1"/>
    <col min="2" max="2" width="37.42578125" style="151" bestFit="1" customWidth="1"/>
    <col min="3" max="3" width="19" style="152" customWidth="1"/>
    <col min="4" max="4" width="5.28515625" style="151" bestFit="1" customWidth="1"/>
    <col min="5" max="5" width="4.7109375" style="151" customWidth="1"/>
    <col min="6" max="6" width="29.140625" style="151" bestFit="1" customWidth="1"/>
    <col min="7" max="7" width="11.5703125" style="151"/>
    <col min="8" max="8" width="64.5703125" style="151" bestFit="1" customWidth="1"/>
    <col min="9" max="16384" width="11.5703125" style="151"/>
  </cols>
  <sheetData>
    <row r="1" spans="1:8" ht="26.25" customHeight="1" x14ac:dyDescent="0.35">
      <c r="A1" s="154" t="s">
        <v>38</v>
      </c>
      <c r="H1" s="153"/>
    </row>
    <row r="2" spans="1:8" ht="12.75" customHeight="1" x14ac:dyDescent="0.2">
      <c r="A2" s="154"/>
    </row>
    <row r="3" spans="1:8" ht="12.75" customHeight="1" x14ac:dyDescent="0.2">
      <c r="A3" s="154"/>
    </row>
    <row r="4" spans="1:8" ht="12.75" customHeight="1" x14ac:dyDescent="0.2">
      <c r="A4" s="154"/>
    </row>
    <row r="5" spans="1:8" ht="12.75" customHeight="1" x14ac:dyDescent="0.2">
      <c r="A5" s="154"/>
    </row>
    <row r="6" spans="1:8" ht="12.75" customHeight="1" x14ac:dyDescent="0.2">
      <c r="A6" s="154"/>
    </row>
    <row r="7" spans="1:8" ht="12.75" customHeight="1" x14ac:dyDescent="0.2">
      <c r="A7" s="154"/>
    </row>
    <row r="8" spans="1:8" ht="12.75" customHeight="1" x14ac:dyDescent="0.2">
      <c r="A8" s="154"/>
    </row>
    <row r="9" spans="1:8" ht="12.75" customHeight="1" x14ac:dyDescent="0.2">
      <c r="A9" s="154"/>
    </row>
    <row r="10" spans="1:8" ht="12.75" customHeight="1" x14ac:dyDescent="0.2">
      <c r="A10" s="154"/>
    </row>
    <row r="11" spans="1:8" ht="12.75" customHeight="1" x14ac:dyDescent="0.2">
      <c r="A11" s="154"/>
    </row>
    <row r="12" spans="1:8" ht="12.75" customHeight="1" x14ac:dyDescent="0.2">
      <c r="A12" s="154"/>
    </row>
    <row r="13" spans="1:8" ht="12.75" customHeight="1" x14ac:dyDescent="0.2">
      <c r="A13" s="154"/>
    </row>
    <row r="14" spans="1:8" ht="12.75" customHeight="1" x14ac:dyDescent="0.2">
      <c r="A14" s="154"/>
    </row>
    <row r="15" spans="1:8" ht="12.75" customHeight="1" x14ac:dyDescent="0.2">
      <c r="A15" s="154"/>
    </row>
    <row r="16" spans="1:8" ht="12.75" customHeight="1" x14ac:dyDescent="0.2">
      <c r="A16" s="154"/>
    </row>
    <row r="17" spans="1:8" ht="12.75" customHeight="1" x14ac:dyDescent="0.2">
      <c r="A17" s="154"/>
    </row>
    <row r="18" spans="1:8" ht="12.75" customHeight="1" x14ac:dyDescent="0.2">
      <c r="A18" s="154"/>
    </row>
    <row r="19" spans="1:8" ht="12.75" customHeight="1" x14ac:dyDescent="0.2">
      <c r="A19" s="154"/>
    </row>
    <row r="20" spans="1:8" ht="12.75" customHeight="1" x14ac:dyDescent="0.2">
      <c r="A20" s="154"/>
    </row>
    <row r="21" spans="1:8" ht="12.75" customHeight="1" x14ac:dyDescent="0.2">
      <c r="A21" s="154"/>
    </row>
    <row r="22" spans="1:8" ht="12.75" customHeight="1" x14ac:dyDescent="0.2">
      <c r="A22" s="154"/>
    </row>
    <row r="23" spans="1:8" ht="12.75" customHeight="1" x14ac:dyDescent="0.2">
      <c r="A23" s="154"/>
    </row>
    <row r="24" spans="1:8" ht="12.75" customHeight="1" x14ac:dyDescent="0.2">
      <c r="A24" s="154"/>
    </row>
    <row r="25" spans="1:8" ht="12.75" customHeight="1" x14ac:dyDescent="0.2">
      <c r="A25" s="154"/>
    </row>
    <row r="26" spans="1:8" ht="12.75" customHeight="1" x14ac:dyDescent="0.2">
      <c r="A26" s="154"/>
    </row>
    <row r="27" spans="1:8" ht="12.75" customHeight="1" x14ac:dyDescent="0.2">
      <c r="A27" s="154"/>
    </row>
    <row r="28" spans="1:8" s="156" customFormat="1" ht="51" x14ac:dyDescent="0.2">
      <c r="A28" s="57" t="s">
        <v>1515</v>
      </c>
      <c r="B28" s="57" t="s">
        <v>1516</v>
      </c>
      <c r="C28" s="57" t="s">
        <v>1517</v>
      </c>
      <c r="D28" s="155"/>
      <c r="E28" s="155"/>
      <c r="F28" s="57" t="s">
        <v>1518</v>
      </c>
      <c r="G28" s="57" t="s">
        <v>1519</v>
      </c>
      <c r="H28" s="57" t="s">
        <v>1520</v>
      </c>
    </row>
    <row r="29" spans="1:8" x14ac:dyDescent="0.2">
      <c r="A29" s="161">
        <v>3</v>
      </c>
      <c r="B29" s="157" t="s">
        <v>1521</v>
      </c>
      <c r="C29" s="160" t="s">
        <v>1522</v>
      </c>
      <c r="F29" s="151" t="s">
        <v>1523</v>
      </c>
      <c r="G29" s="158">
        <v>43626</v>
      </c>
      <c r="H29" s="151" t="s">
        <v>1524</v>
      </c>
    </row>
    <row r="30" spans="1:8" x14ac:dyDescent="0.2">
      <c r="A30" s="161">
        <v>4</v>
      </c>
      <c r="B30" s="157" t="s">
        <v>1521</v>
      </c>
      <c r="C30" s="160" t="s">
        <v>1522</v>
      </c>
      <c r="F30" s="151" t="s">
        <v>1525</v>
      </c>
      <c r="G30" s="158">
        <v>43626</v>
      </c>
      <c r="H30" s="151" t="s">
        <v>1524</v>
      </c>
    </row>
    <row r="31" spans="1:8" x14ac:dyDescent="0.2">
      <c r="A31" s="161">
        <v>5</v>
      </c>
      <c r="B31" s="157" t="s">
        <v>1526</v>
      </c>
      <c r="C31" s="160" t="s">
        <v>1522</v>
      </c>
      <c r="F31" s="151" t="s">
        <v>1527</v>
      </c>
      <c r="G31" s="158">
        <v>43626</v>
      </c>
      <c r="H31" s="151" t="s">
        <v>1524</v>
      </c>
    </row>
    <row r="32" spans="1:8" x14ac:dyDescent="0.2">
      <c r="A32" s="161">
        <v>6</v>
      </c>
      <c r="B32" s="157" t="s">
        <v>1528</v>
      </c>
      <c r="C32" s="160" t="s">
        <v>1522</v>
      </c>
      <c r="F32" s="151" t="s">
        <v>1529</v>
      </c>
      <c r="G32" s="158">
        <v>43626</v>
      </c>
      <c r="H32" s="151" t="s">
        <v>1530</v>
      </c>
    </row>
    <row r="33" spans="1:8" x14ac:dyDescent="0.2">
      <c r="A33" s="161">
        <v>7</v>
      </c>
      <c r="B33" s="157" t="s">
        <v>1528</v>
      </c>
      <c r="C33" s="160" t="s">
        <v>1522</v>
      </c>
      <c r="G33" s="158"/>
      <c r="H33" s="159"/>
    </row>
    <row r="34" spans="1:8" x14ac:dyDescent="0.2">
      <c r="A34" s="161">
        <v>8</v>
      </c>
      <c r="B34" s="157" t="s">
        <v>1528</v>
      </c>
      <c r="C34" s="160" t="s">
        <v>1522</v>
      </c>
      <c r="F34" s="159"/>
      <c r="G34" s="158"/>
    </row>
    <row r="35" spans="1:8" x14ac:dyDescent="0.2">
      <c r="A35" s="161">
        <v>9</v>
      </c>
      <c r="B35" s="157" t="s">
        <v>1528</v>
      </c>
      <c r="C35" s="160" t="s">
        <v>1522</v>
      </c>
      <c r="G35" s="158"/>
      <c r="H35" s="159"/>
    </row>
    <row r="36" spans="1:8" x14ac:dyDescent="0.2">
      <c r="A36" s="161">
        <v>10</v>
      </c>
      <c r="B36" s="157" t="s">
        <v>1528</v>
      </c>
      <c r="C36" s="160" t="s">
        <v>1522</v>
      </c>
      <c r="G36" s="158"/>
      <c r="H36" s="159"/>
    </row>
    <row r="37" spans="1:8" x14ac:dyDescent="0.2">
      <c r="A37" s="161">
        <v>11</v>
      </c>
      <c r="B37" s="157" t="s">
        <v>1528</v>
      </c>
      <c r="C37" s="160" t="s">
        <v>1522</v>
      </c>
      <c r="G37" s="158"/>
    </row>
    <row r="38" spans="1:8" x14ac:dyDescent="0.2">
      <c r="A38" s="161">
        <v>12</v>
      </c>
      <c r="B38" s="157" t="s">
        <v>1528</v>
      </c>
      <c r="C38" s="160" t="s">
        <v>1522</v>
      </c>
      <c r="G38" s="158"/>
    </row>
    <row r="39" spans="1:8" x14ac:dyDescent="0.2">
      <c r="A39" s="161">
        <v>13</v>
      </c>
      <c r="B39" s="157" t="s">
        <v>1531</v>
      </c>
      <c r="C39" s="160" t="s">
        <v>1522</v>
      </c>
      <c r="G39" s="158"/>
    </row>
    <row r="40" spans="1:8" x14ac:dyDescent="0.2">
      <c r="A40" s="161">
        <v>15</v>
      </c>
      <c r="B40" s="157" t="s">
        <v>1531</v>
      </c>
      <c r="C40" s="160" t="s">
        <v>1522</v>
      </c>
      <c r="F40" s="159"/>
      <c r="G40" s="158"/>
      <c r="H40" s="159"/>
    </row>
    <row r="41" spans="1:8" x14ac:dyDescent="0.2">
      <c r="A41" s="161">
        <v>16</v>
      </c>
      <c r="B41" s="157" t="s">
        <v>1532</v>
      </c>
      <c r="C41" s="160" t="s">
        <v>1522</v>
      </c>
      <c r="G41" s="158"/>
      <c r="H41" s="159"/>
    </row>
    <row r="42" spans="1:8" x14ac:dyDescent="0.2">
      <c r="A42" s="161">
        <v>17</v>
      </c>
      <c r="B42" s="157" t="s">
        <v>1532</v>
      </c>
      <c r="C42" s="160" t="s">
        <v>1522</v>
      </c>
      <c r="G42" s="158"/>
    </row>
    <row r="43" spans="1:8" x14ac:dyDescent="0.2">
      <c r="A43" s="161">
        <v>18</v>
      </c>
      <c r="B43" s="157" t="s">
        <v>1532</v>
      </c>
      <c r="C43" s="160" t="s">
        <v>1522</v>
      </c>
      <c r="G43" s="158"/>
    </row>
    <row r="44" spans="1:8" x14ac:dyDescent="0.2">
      <c r="A44" s="161">
        <v>19</v>
      </c>
      <c r="B44" s="157" t="s">
        <v>1532</v>
      </c>
      <c r="C44" s="160" t="s">
        <v>1522</v>
      </c>
      <c r="G44" s="158"/>
    </row>
    <row r="45" spans="1:8" x14ac:dyDescent="0.2">
      <c r="A45" s="161">
        <v>20</v>
      </c>
      <c r="B45" s="157" t="s">
        <v>1532</v>
      </c>
      <c r="C45" s="160" t="s">
        <v>1522</v>
      </c>
      <c r="G45" s="158"/>
    </row>
    <row r="46" spans="1:8" x14ac:dyDescent="0.2">
      <c r="A46" s="161">
        <v>21</v>
      </c>
      <c r="B46" s="157" t="s">
        <v>1532</v>
      </c>
      <c r="C46" s="160" t="s">
        <v>1522</v>
      </c>
      <c r="G46" s="158"/>
    </row>
    <row r="47" spans="1:8" x14ac:dyDescent="0.2">
      <c r="A47" s="161">
        <v>22</v>
      </c>
      <c r="B47" s="157" t="s">
        <v>1532</v>
      </c>
      <c r="C47" s="160" t="s">
        <v>1522</v>
      </c>
      <c r="G47" s="158"/>
    </row>
    <row r="48" spans="1:8" x14ac:dyDescent="0.2">
      <c r="A48" s="161">
        <v>23</v>
      </c>
      <c r="B48" s="157" t="s">
        <v>1533</v>
      </c>
      <c r="C48" s="160" t="s">
        <v>1522</v>
      </c>
      <c r="G48" s="158"/>
    </row>
    <row r="49" spans="1:8" x14ac:dyDescent="0.2">
      <c r="A49" s="161">
        <v>24</v>
      </c>
      <c r="B49" s="157" t="s">
        <v>1533</v>
      </c>
      <c r="C49" s="160" t="s">
        <v>1522</v>
      </c>
      <c r="G49" s="158"/>
    </row>
    <row r="50" spans="1:8" x14ac:dyDescent="0.2">
      <c r="A50" s="161">
        <v>25</v>
      </c>
      <c r="B50" s="157" t="s">
        <v>1533</v>
      </c>
      <c r="C50" s="160" t="s">
        <v>1522</v>
      </c>
      <c r="G50" s="158"/>
    </row>
    <row r="51" spans="1:8" x14ac:dyDescent="0.2">
      <c r="A51" s="161">
        <v>26</v>
      </c>
      <c r="B51" s="157" t="s">
        <v>1533</v>
      </c>
      <c r="C51" s="160" t="s">
        <v>1522</v>
      </c>
      <c r="G51" s="158"/>
    </row>
    <row r="52" spans="1:8" x14ac:dyDescent="0.2">
      <c r="A52" s="161">
        <v>28</v>
      </c>
      <c r="B52" s="157" t="s">
        <v>1533</v>
      </c>
      <c r="C52" s="160" t="s">
        <v>1522</v>
      </c>
      <c r="G52" s="158"/>
    </row>
    <row r="53" spans="1:8" x14ac:dyDescent="0.2">
      <c r="A53" s="161">
        <v>29</v>
      </c>
      <c r="B53" s="157" t="s">
        <v>1533</v>
      </c>
      <c r="C53" s="160" t="s">
        <v>1522</v>
      </c>
      <c r="G53" s="158"/>
    </row>
    <row r="54" spans="1:8" x14ac:dyDescent="0.2">
      <c r="A54" s="161">
        <v>30</v>
      </c>
      <c r="B54" s="157" t="s">
        <v>1533</v>
      </c>
      <c r="C54" s="160" t="s">
        <v>1522</v>
      </c>
      <c r="G54" s="158"/>
    </row>
    <row r="55" spans="1:8" x14ac:dyDescent="0.2">
      <c r="A55" s="161">
        <v>31</v>
      </c>
      <c r="B55" s="157" t="s">
        <v>1533</v>
      </c>
      <c r="C55" s="160" t="s">
        <v>1522</v>
      </c>
      <c r="G55" s="158"/>
    </row>
    <row r="56" spans="1:8" x14ac:dyDescent="0.2">
      <c r="A56" s="161">
        <v>32</v>
      </c>
      <c r="B56" s="157" t="s">
        <v>1533</v>
      </c>
      <c r="C56" s="160" t="s">
        <v>1522</v>
      </c>
      <c r="F56" s="159"/>
      <c r="G56" s="158"/>
      <c r="H56" s="159"/>
    </row>
    <row r="57" spans="1:8" x14ac:dyDescent="0.2">
      <c r="A57" s="161">
        <v>33</v>
      </c>
      <c r="B57" s="157" t="s">
        <v>1533</v>
      </c>
      <c r="C57" s="160" t="s">
        <v>1522</v>
      </c>
      <c r="F57" s="159"/>
      <c r="G57" s="158"/>
      <c r="H57" s="159"/>
    </row>
    <row r="58" spans="1:8" x14ac:dyDescent="0.2">
      <c r="A58" s="161">
        <v>34</v>
      </c>
      <c r="B58" s="157" t="s">
        <v>1533</v>
      </c>
      <c r="C58" s="160" t="s">
        <v>1522</v>
      </c>
      <c r="F58" s="159"/>
      <c r="G58" s="158"/>
      <c r="H58" s="159"/>
    </row>
    <row r="59" spans="1:8" x14ac:dyDescent="0.2">
      <c r="A59" s="161">
        <v>35</v>
      </c>
      <c r="B59" s="157" t="s">
        <v>1533</v>
      </c>
      <c r="C59" s="160" t="s">
        <v>1522</v>
      </c>
      <c r="F59" s="159"/>
      <c r="G59" s="158"/>
      <c r="H59" s="159"/>
    </row>
    <row r="60" spans="1:8" x14ac:dyDescent="0.2">
      <c r="A60" s="161">
        <v>36</v>
      </c>
      <c r="B60" s="157" t="s">
        <v>1533</v>
      </c>
      <c r="C60" s="160" t="s">
        <v>1522</v>
      </c>
      <c r="F60" s="159"/>
      <c r="G60" s="158"/>
      <c r="H60" s="159"/>
    </row>
    <row r="61" spans="1:8" x14ac:dyDescent="0.2">
      <c r="A61" s="161">
        <v>37</v>
      </c>
      <c r="B61" s="157" t="s">
        <v>1533</v>
      </c>
      <c r="C61" s="160" t="s">
        <v>1522</v>
      </c>
      <c r="F61" s="159"/>
      <c r="G61" s="158"/>
      <c r="H61" s="159"/>
    </row>
    <row r="62" spans="1:8" x14ac:dyDescent="0.2">
      <c r="A62" s="161">
        <v>38</v>
      </c>
      <c r="B62" s="157" t="s">
        <v>1533</v>
      </c>
      <c r="C62" s="160" t="s">
        <v>1522</v>
      </c>
      <c r="F62" s="159"/>
      <c r="G62" s="158"/>
      <c r="H62" s="159"/>
    </row>
    <row r="63" spans="1:8" x14ac:dyDescent="0.2">
      <c r="A63" s="161">
        <v>39</v>
      </c>
      <c r="B63" s="157" t="s">
        <v>1533</v>
      </c>
      <c r="C63" s="160" t="s">
        <v>1522</v>
      </c>
      <c r="F63" s="159"/>
      <c r="G63" s="158"/>
      <c r="H63" s="159"/>
    </row>
    <row r="64" spans="1:8" x14ac:dyDescent="0.2">
      <c r="A64" s="161">
        <v>40</v>
      </c>
      <c r="B64" s="157" t="s">
        <v>1532</v>
      </c>
      <c r="C64" s="160" t="s">
        <v>1522</v>
      </c>
      <c r="F64" s="159"/>
      <c r="G64" s="158"/>
      <c r="H64" s="159"/>
    </row>
    <row r="65" spans="1:8" x14ac:dyDescent="0.2">
      <c r="A65" s="161">
        <v>41</v>
      </c>
      <c r="B65" s="157" t="s">
        <v>1534</v>
      </c>
      <c r="C65" s="160" t="s">
        <v>1522</v>
      </c>
      <c r="F65" s="159"/>
      <c r="G65" s="158"/>
      <c r="H65" s="159"/>
    </row>
    <row r="66" spans="1:8" x14ac:dyDescent="0.2">
      <c r="A66" s="161">
        <v>42</v>
      </c>
      <c r="B66" s="157" t="s">
        <v>1535</v>
      </c>
      <c r="C66" s="160" t="s">
        <v>1522</v>
      </c>
      <c r="F66" s="159"/>
      <c r="G66" s="158"/>
      <c r="H66" s="159"/>
    </row>
    <row r="67" spans="1:8" x14ac:dyDescent="0.2">
      <c r="A67" s="161">
        <v>43</v>
      </c>
      <c r="B67" s="157" t="s">
        <v>1535</v>
      </c>
      <c r="C67" s="160" t="s">
        <v>1522</v>
      </c>
      <c r="F67" s="159"/>
      <c r="G67" s="158"/>
      <c r="H67" s="159"/>
    </row>
    <row r="68" spans="1:8" x14ac:dyDescent="0.2">
      <c r="A68" s="161">
        <v>44</v>
      </c>
      <c r="B68" s="157" t="s">
        <v>1534</v>
      </c>
      <c r="C68" s="160" t="s">
        <v>1522</v>
      </c>
      <c r="F68" s="159"/>
      <c r="G68" s="158"/>
      <c r="H68" s="159"/>
    </row>
    <row r="69" spans="1:8" x14ac:dyDescent="0.2">
      <c r="A69" s="161">
        <v>45</v>
      </c>
      <c r="B69" s="157" t="s">
        <v>1536</v>
      </c>
      <c r="C69" s="160" t="s">
        <v>1522</v>
      </c>
      <c r="F69" s="159"/>
      <c r="G69" s="158"/>
      <c r="H69" s="159"/>
    </row>
    <row r="70" spans="1:8" x14ac:dyDescent="0.2">
      <c r="A70" s="161">
        <v>46</v>
      </c>
      <c r="B70" s="157" t="s">
        <v>1537</v>
      </c>
      <c r="C70" s="160" t="s">
        <v>1522</v>
      </c>
      <c r="F70" s="159"/>
      <c r="G70" s="158"/>
      <c r="H70" s="159"/>
    </row>
    <row r="71" spans="1:8" x14ac:dyDescent="0.2">
      <c r="A71" s="161">
        <v>47</v>
      </c>
      <c r="B71" s="157" t="s">
        <v>1538</v>
      </c>
      <c r="C71" s="160" t="s">
        <v>1522</v>
      </c>
      <c r="F71" s="159"/>
      <c r="G71" s="158"/>
      <c r="H71" s="159"/>
    </row>
    <row r="72" spans="1:8" x14ac:dyDescent="0.2">
      <c r="A72" s="161">
        <v>48</v>
      </c>
      <c r="B72" s="157" t="s">
        <v>1539</v>
      </c>
      <c r="C72" s="160" t="s">
        <v>1522</v>
      </c>
      <c r="F72" s="159"/>
      <c r="G72" s="158"/>
      <c r="H72" s="159"/>
    </row>
    <row r="73" spans="1:8" x14ac:dyDescent="0.2">
      <c r="A73" s="161">
        <v>49</v>
      </c>
      <c r="B73" s="157" t="s">
        <v>1532</v>
      </c>
      <c r="C73" s="160" t="s">
        <v>1522</v>
      </c>
      <c r="F73" s="159"/>
      <c r="G73" s="158"/>
      <c r="H73" s="159"/>
    </row>
    <row r="74" spans="1:8" x14ac:dyDescent="0.2">
      <c r="A74" s="161">
        <v>50</v>
      </c>
      <c r="B74" s="157" t="s">
        <v>1540</v>
      </c>
      <c r="C74" s="160" t="s">
        <v>1522</v>
      </c>
      <c r="F74" s="159"/>
      <c r="G74" s="158"/>
      <c r="H74" s="159"/>
    </row>
    <row r="75" spans="1:8" x14ac:dyDescent="0.2">
      <c r="A75" s="161">
        <v>51</v>
      </c>
      <c r="B75" s="157" t="s">
        <v>1541</v>
      </c>
      <c r="C75" s="160" t="s">
        <v>1542</v>
      </c>
      <c r="F75" s="159"/>
      <c r="G75" s="158"/>
      <c r="H75" s="159"/>
    </row>
    <row r="76" spans="1:8" x14ac:dyDescent="0.2">
      <c r="A76" s="161">
        <v>52</v>
      </c>
      <c r="B76" s="157" t="s">
        <v>1543</v>
      </c>
      <c r="C76" s="160" t="s">
        <v>1522</v>
      </c>
      <c r="F76" s="159"/>
      <c r="G76" s="158"/>
      <c r="H76" s="159"/>
    </row>
    <row r="77" spans="1:8" x14ac:dyDescent="0.2">
      <c r="A77" s="161">
        <v>53</v>
      </c>
      <c r="B77" s="157" t="s">
        <v>1543</v>
      </c>
      <c r="C77" s="160" t="s">
        <v>1522</v>
      </c>
      <c r="F77" s="159"/>
      <c r="G77" s="158"/>
      <c r="H77" s="159"/>
    </row>
    <row r="78" spans="1:8" x14ac:dyDescent="0.2">
      <c r="A78" s="161">
        <v>55</v>
      </c>
      <c r="B78" s="157" t="s">
        <v>1543</v>
      </c>
      <c r="C78" s="160" t="s">
        <v>1522</v>
      </c>
      <c r="F78" s="159"/>
      <c r="G78" s="158"/>
      <c r="H78" s="159"/>
    </row>
    <row r="79" spans="1:8" x14ac:dyDescent="0.2">
      <c r="A79" s="161">
        <v>56</v>
      </c>
      <c r="B79" s="157" t="s">
        <v>1543</v>
      </c>
      <c r="C79" s="160" t="s">
        <v>1522</v>
      </c>
      <c r="F79" s="159"/>
      <c r="G79" s="158"/>
      <c r="H79" s="159"/>
    </row>
    <row r="80" spans="1:8" x14ac:dyDescent="0.2">
      <c r="A80" s="161">
        <v>57</v>
      </c>
      <c r="B80" s="157" t="s">
        <v>1543</v>
      </c>
      <c r="C80" s="160" t="s">
        <v>1522</v>
      </c>
      <c r="F80" s="159"/>
      <c r="G80" s="158"/>
      <c r="H80" s="159"/>
    </row>
    <row r="81" spans="1:8" x14ac:dyDescent="0.2">
      <c r="A81" s="161">
        <v>58</v>
      </c>
      <c r="B81" s="157" t="s">
        <v>1544</v>
      </c>
      <c r="C81" s="160" t="s">
        <v>1542</v>
      </c>
      <c r="F81" s="159"/>
      <c r="G81" s="158"/>
      <c r="H81" s="159"/>
    </row>
    <row r="82" spans="1:8" x14ac:dyDescent="0.2">
      <c r="A82" s="161">
        <v>59</v>
      </c>
      <c r="B82" s="157" t="s">
        <v>1543</v>
      </c>
      <c r="C82" s="160" t="s">
        <v>1522</v>
      </c>
      <c r="F82" s="159"/>
      <c r="G82" s="158"/>
      <c r="H82" s="159"/>
    </row>
    <row r="83" spans="1:8" x14ac:dyDescent="0.2">
      <c r="A83" s="161">
        <v>60</v>
      </c>
      <c r="B83" s="157" t="s">
        <v>1543</v>
      </c>
      <c r="C83" s="160" t="s">
        <v>1522</v>
      </c>
      <c r="F83" s="159"/>
      <c r="G83" s="158"/>
      <c r="H83" s="159"/>
    </row>
    <row r="84" spans="1:8" x14ac:dyDescent="0.2">
      <c r="A84" s="161">
        <v>62</v>
      </c>
      <c r="B84" s="157" t="s">
        <v>1545</v>
      </c>
      <c r="C84" s="160" t="s">
        <v>1542</v>
      </c>
    </row>
    <row r="85" spans="1:8" x14ac:dyDescent="0.2">
      <c r="A85" s="161">
        <v>63</v>
      </c>
      <c r="B85" s="157" t="s">
        <v>1535</v>
      </c>
      <c r="C85" s="160" t="s">
        <v>1522</v>
      </c>
    </row>
    <row r="86" spans="1:8" x14ac:dyDescent="0.2">
      <c r="A86" s="161">
        <v>64</v>
      </c>
      <c r="B86" s="157" t="s">
        <v>1543</v>
      </c>
      <c r="C86" s="160" t="s">
        <v>1522</v>
      </c>
    </row>
    <row r="87" spans="1:8" x14ac:dyDescent="0.2">
      <c r="A87" s="161">
        <v>65</v>
      </c>
      <c r="B87" s="157" t="s">
        <v>1546</v>
      </c>
      <c r="C87" s="160" t="s">
        <v>1522</v>
      </c>
    </row>
    <row r="88" spans="1:8" x14ac:dyDescent="0.2">
      <c r="A88" s="161">
        <v>66</v>
      </c>
      <c r="B88" s="157" t="s">
        <v>1546</v>
      </c>
      <c r="C88" s="160" t="s">
        <v>1522</v>
      </c>
    </row>
    <row r="89" spans="1:8" x14ac:dyDescent="0.2">
      <c r="A89" s="161">
        <v>67</v>
      </c>
      <c r="B89" s="157" t="s">
        <v>1547</v>
      </c>
      <c r="C89" s="160" t="s">
        <v>1522</v>
      </c>
    </row>
    <row r="90" spans="1:8" x14ac:dyDescent="0.2">
      <c r="A90" s="161">
        <v>71</v>
      </c>
      <c r="B90" s="157" t="s">
        <v>1547</v>
      </c>
      <c r="C90" s="160" t="s">
        <v>1522</v>
      </c>
    </row>
    <row r="91" spans="1:8" x14ac:dyDescent="0.2">
      <c r="A91" s="161">
        <v>72</v>
      </c>
      <c r="B91" s="157" t="s">
        <v>1547</v>
      </c>
      <c r="C91" s="160" t="s">
        <v>1522</v>
      </c>
    </row>
    <row r="92" spans="1:8" x14ac:dyDescent="0.2">
      <c r="A92" s="161">
        <v>73</v>
      </c>
      <c r="B92" s="157" t="s">
        <v>1547</v>
      </c>
      <c r="C92" s="160" t="s">
        <v>1522</v>
      </c>
    </row>
    <row r="93" spans="1:8" x14ac:dyDescent="0.2">
      <c r="A93" s="161">
        <v>74</v>
      </c>
      <c r="B93" s="157" t="s">
        <v>1548</v>
      </c>
      <c r="C93" s="160" t="s">
        <v>1522</v>
      </c>
    </row>
    <row r="94" spans="1:8" x14ac:dyDescent="0.2">
      <c r="A94" s="161">
        <v>75</v>
      </c>
      <c r="B94" s="157" t="s">
        <v>1549</v>
      </c>
      <c r="C94" s="160" t="s">
        <v>1522</v>
      </c>
    </row>
    <row r="95" spans="1:8" x14ac:dyDescent="0.2">
      <c r="A95" s="161">
        <v>76</v>
      </c>
      <c r="B95" s="157" t="s">
        <v>1549</v>
      </c>
      <c r="C95" s="160" t="s">
        <v>1522</v>
      </c>
    </row>
    <row r="96" spans="1:8" x14ac:dyDescent="0.2">
      <c r="A96" s="161">
        <v>77</v>
      </c>
      <c r="B96" s="157" t="s">
        <v>1549</v>
      </c>
      <c r="C96" s="160" t="s">
        <v>1522</v>
      </c>
    </row>
    <row r="97" spans="1:3" x14ac:dyDescent="0.2">
      <c r="A97" s="161">
        <v>78</v>
      </c>
      <c r="B97" s="157" t="s">
        <v>1550</v>
      </c>
      <c r="C97" s="160" t="s">
        <v>1522</v>
      </c>
    </row>
    <row r="98" spans="1:3" x14ac:dyDescent="0.2">
      <c r="A98" s="161">
        <v>79</v>
      </c>
      <c r="B98" s="157" t="s">
        <v>1551</v>
      </c>
      <c r="C98" s="160" t="s">
        <v>1542</v>
      </c>
    </row>
    <row r="99" spans="1:3" x14ac:dyDescent="0.2">
      <c r="A99" s="161">
        <v>80</v>
      </c>
      <c r="B99" s="157" t="s">
        <v>1552</v>
      </c>
      <c r="C99" s="160" t="s">
        <v>1522</v>
      </c>
    </row>
    <row r="100" spans="1:3" x14ac:dyDescent="0.2">
      <c r="A100" s="161">
        <v>81</v>
      </c>
      <c r="B100" s="157" t="s">
        <v>1553</v>
      </c>
      <c r="C100" s="160" t="s">
        <v>1522</v>
      </c>
    </row>
    <row r="101" spans="1:3" x14ac:dyDescent="0.2">
      <c r="A101" s="161">
        <v>82</v>
      </c>
      <c r="B101" s="157" t="s">
        <v>1554</v>
      </c>
      <c r="C101" s="160" t="s">
        <v>1522</v>
      </c>
    </row>
    <row r="102" spans="1:3" x14ac:dyDescent="0.2">
      <c r="A102" s="161">
        <v>83</v>
      </c>
      <c r="B102" s="157" t="s">
        <v>1554</v>
      </c>
      <c r="C102" s="160" t="s">
        <v>1522</v>
      </c>
    </row>
    <row r="103" spans="1:3" x14ac:dyDescent="0.2">
      <c r="A103" s="161">
        <v>84</v>
      </c>
      <c r="B103" s="157" t="s">
        <v>1554</v>
      </c>
      <c r="C103" s="160" t="s">
        <v>1522</v>
      </c>
    </row>
    <row r="104" spans="1:3" x14ac:dyDescent="0.2">
      <c r="A104" s="161">
        <v>85</v>
      </c>
      <c r="B104" s="157" t="s">
        <v>1554</v>
      </c>
      <c r="C104" s="160" t="s">
        <v>1522</v>
      </c>
    </row>
    <row r="105" spans="1:3" x14ac:dyDescent="0.2">
      <c r="A105" s="161">
        <v>86</v>
      </c>
      <c r="B105" s="157" t="s">
        <v>1554</v>
      </c>
      <c r="C105" s="160" t="s">
        <v>1522</v>
      </c>
    </row>
    <row r="106" spans="1:3" x14ac:dyDescent="0.2">
      <c r="A106" s="161">
        <v>87</v>
      </c>
      <c r="B106" s="157" t="s">
        <v>1554</v>
      </c>
      <c r="C106" s="160" t="s">
        <v>1522</v>
      </c>
    </row>
    <row r="107" spans="1:3" x14ac:dyDescent="0.2">
      <c r="A107" s="161">
        <v>88</v>
      </c>
      <c r="B107" s="157" t="s">
        <v>1554</v>
      </c>
      <c r="C107" s="160" t="s">
        <v>1522</v>
      </c>
    </row>
    <row r="108" spans="1:3" x14ac:dyDescent="0.2">
      <c r="A108" s="161">
        <v>91</v>
      </c>
      <c r="B108" s="157" t="s">
        <v>1555</v>
      </c>
      <c r="C108" s="160" t="s">
        <v>1522</v>
      </c>
    </row>
    <row r="109" spans="1:3" x14ac:dyDescent="0.2">
      <c r="A109" s="161">
        <v>92</v>
      </c>
      <c r="B109" s="157" t="s">
        <v>1555</v>
      </c>
      <c r="C109" s="160" t="s">
        <v>1522</v>
      </c>
    </row>
    <row r="110" spans="1:3" x14ac:dyDescent="0.2">
      <c r="A110" s="161">
        <v>93</v>
      </c>
      <c r="B110" s="157" t="s">
        <v>1556</v>
      </c>
      <c r="C110" s="160" t="s">
        <v>1542</v>
      </c>
    </row>
    <row r="111" spans="1:3" x14ac:dyDescent="0.2">
      <c r="A111" s="161">
        <v>94</v>
      </c>
      <c r="B111" s="157" t="s">
        <v>1555</v>
      </c>
      <c r="C111" s="160" t="s">
        <v>1522</v>
      </c>
    </row>
    <row r="112" spans="1:3" x14ac:dyDescent="0.2">
      <c r="A112" s="161">
        <v>95</v>
      </c>
      <c r="B112" s="157" t="s">
        <v>1555</v>
      </c>
      <c r="C112" s="160" t="s">
        <v>1522</v>
      </c>
    </row>
    <row r="113" spans="1:3" x14ac:dyDescent="0.2">
      <c r="A113" s="161">
        <v>96</v>
      </c>
      <c r="B113" s="157" t="s">
        <v>1555</v>
      </c>
      <c r="C113" s="160" t="s">
        <v>1522</v>
      </c>
    </row>
    <row r="114" spans="1:3" x14ac:dyDescent="0.2">
      <c r="A114" s="161">
        <v>97</v>
      </c>
      <c r="B114" s="157" t="s">
        <v>1557</v>
      </c>
      <c r="C114" s="160" t="s">
        <v>1522</v>
      </c>
    </row>
    <row r="115" spans="1:3" x14ac:dyDescent="0.2">
      <c r="A115" s="161">
        <v>98</v>
      </c>
      <c r="B115" s="157" t="s">
        <v>1558</v>
      </c>
      <c r="C115" s="160" t="s">
        <v>1522</v>
      </c>
    </row>
    <row r="116" spans="1:3" x14ac:dyDescent="0.2">
      <c r="A116" s="161">
        <v>99</v>
      </c>
      <c r="B116" s="157" t="s">
        <v>1559</v>
      </c>
      <c r="C116" s="160" t="s">
        <v>1522</v>
      </c>
    </row>
    <row r="117" spans="1:3" x14ac:dyDescent="0.2">
      <c r="A117" s="161">
        <v>100</v>
      </c>
      <c r="B117" s="157" t="s">
        <v>1559</v>
      </c>
      <c r="C117" s="160" t="s">
        <v>1522</v>
      </c>
    </row>
    <row r="118" spans="1:3" x14ac:dyDescent="0.2">
      <c r="A118" s="161">
        <v>101</v>
      </c>
      <c r="B118" s="157" t="s">
        <v>1560</v>
      </c>
      <c r="C118" s="160" t="s">
        <v>1522</v>
      </c>
    </row>
    <row r="119" spans="1:3" x14ac:dyDescent="0.2">
      <c r="A119" s="161">
        <v>102</v>
      </c>
      <c r="B119" s="157" t="s">
        <v>1560</v>
      </c>
      <c r="C119" s="160" t="s">
        <v>1522</v>
      </c>
    </row>
    <row r="120" spans="1:3" x14ac:dyDescent="0.2">
      <c r="A120" s="161">
        <v>103</v>
      </c>
      <c r="B120" s="157" t="s">
        <v>1560</v>
      </c>
      <c r="C120" s="160" t="s">
        <v>1522</v>
      </c>
    </row>
    <row r="121" spans="1:3" x14ac:dyDescent="0.2">
      <c r="A121" s="161">
        <v>104</v>
      </c>
      <c r="B121" s="157" t="s">
        <v>1561</v>
      </c>
      <c r="C121" s="160" t="s">
        <v>1522</v>
      </c>
    </row>
    <row r="122" spans="1:3" x14ac:dyDescent="0.2">
      <c r="A122" s="161">
        <v>105</v>
      </c>
      <c r="B122" s="157" t="s">
        <v>1561</v>
      </c>
      <c r="C122" s="160" t="s">
        <v>1522</v>
      </c>
    </row>
    <row r="123" spans="1:3" x14ac:dyDescent="0.2">
      <c r="A123" s="161">
        <v>106</v>
      </c>
      <c r="B123" s="157" t="s">
        <v>1561</v>
      </c>
      <c r="C123" s="160" t="s">
        <v>1522</v>
      </c>
    </row>
    <row r="124" spans="1:3" x14ac:dyDescent="0.2">
      <c r="A124" s="161">
        <v>107</v>
      </c>
      <c r="B124" s="157" t="s">
        <v>1561</v>
      </c>
      <c r="C124" s="160" t="s">
        <v>1522</v>
      </c>
    </row>
    <row r="125" spans="1:3" x14ac:dyDescent="0.2">
      <c r="A125" s="161">
        <v>108</v>
      </c>
      <c r="B125" s="157" t="s">
        <v>1561</v>
      </c>
      <c r="C125" s="160" t="s">
        <v>1522</v>
      </c>
    </row>
    <row r="126" spans="1:3" x14ac:dyDescent="0.2">
      <c r="A126" s="161">
        <v>109</v>
      </c>
      <c r="B126" s="157" t="s">
        <v>1561</v>
      </c>
      <c r="C126" s="160" t="s">
        <v>1522</v>
      </c>
    </row>
    <row r="127" spans="1:3" x14ac:dyDescent="0.2">
      <c r="A127" s="161">
        <v>110</v>
      </c>
      <c r="B127" s="157" t="s">
        <v>1561</v>
      </c>
      <c r="C127" s="160" t="s">
        <v>1522</v>
      </c>
    </row>
    <row r="128" spans="1:3" x14ac:dyDescent="0.2">
      <c r="A128" s="161">
        <v>111</v>
      </c>
      <c r="B128" s="157" t="s">
        <v>1562</v>
      </c>
      <c r="C128" s="160" t="s">
        <v>1522</v>
      </c>
    </row>
    <row r="129" spans="1:3" x14ac:dyDescent="0.2">
      <c r="A129" s="161">
        <v>112</v>
      </c>
      <c r="B129" s="157" t="s">
        <v>1563</v>
      </c>
      <c r="C129" s="160" t="s">
        <v>1522</v>
      </c>
    </row>
    <row r="130" spans="1:3" x14ac:dyDescent="0.2">
      <c r="A130" s="161">
        <v>113</v>
      </c>
      <c r="B130" s="157" t="s">
        <v>1563</v>
      </c>
      <c r="C130" s="160" t="s">
        <v>1522</v>
      </c>
    </row>
    <row r="131" spans="1:3" x14ac:dyDescent="0.2">
      <c r="A131" s="161">
        <v>115</v>
      </c>
      <c r="B131" s="157" t="s">
        <v>1563</v>
      </c>
      <c r="C131" s="160" t="s">
        <v>1522</v>
      </c>
    </row>
    <row r="132" spans="1:3" x14ac:dyDescent="0.2">
      <c r="A132" s="161">
        <v>116</v>
      </c>
      <c r="B132" s="157" t="s">
        <v>1563</v>
      </c>
      <c r="C132" s="160" t="s">
        <v>1522</v>
      </c>
    </row>
    <row r="133" spans="1:3" x14ac:dyDescent="0.2">
      <c r="A133" s="161">
        <v>117</v>
      </c>
      <c r="B133" s="157" t="s">
        <v>1563</v>
      </c>
      <c r="C133" s="160" t="s">
        <v>1522</v>
      </c>
    </row>
    <row r="134" spans="1:3" x14ac:dyDescent="0.2">
      <c r="A134" s="161">
        <v>118</v>
      </c>
      <c r="B134" s="157" t="s">
        <v>1564</v>
      </c>
      <c r="C134" s="160" t="s">
        <v>1522</v>
      </c>
    </row>
    <row r="135" spans="1:3" x14ac:dyDescent="0.2">
      <c r="A135" s="161">
        <v>119</v>
      </c>
      <c r="B135" s="157" t="s">
        <v>1564</v>
      </c>
      <c r="C135" s="160" t="s">
        <v>1522</v>
      </c>
    </row>
    <row r="136" spans="1:3" x14ac:dyDescent="0.2">
      <c r="A136" s="161">
        <v>120</v>
      </c>
      <c r="B136" s="157" t="s">
        <v>1535</v>
      </c>
      <c r="C136" s="160" t="s">
        <v>1522</v>
      </c>
    </row>
    <row r="137" spans="1:3" x14ac:dyDescent="0.2">
      <c r="A137" s="161">
        <v>121</v>
      </c>
      <c r="B137" s="157" t="s">
        <v>1565</v>
      </c>
      <c r="C137" s="160" t="s">
        <v>1542</v>
      </c>
    </row>
    <row r="138" spans="1:3" x14ac:dyDescent="0.2">
      <c r="A138" s="161">
        <v>122</v>
      </c>
      <c r="B138" s="157" t="s">
        <v>1566</v>
      </c>
      <c r="C138" s="160" t="s">
        <v>1542</v>
      </c>
    </row>
    <row r="139" spans="1:3" x14ac:dyDescent="0.2">
      <c r="A139" s="161">
        <v>123</v>
      </c>
      <c r="B139" s="157" t="s">
        <v>1567</v>
      </c>
      <c r="C139" s="160" t="s">
        <v>1542</v>
      </c>
    </row>
    <row r="140" spans="1:3" x14ac:dyDescent="0.2">
      <c r="A140" s="161">
        <v>124</v>
      </c>
      <c r="B140" s="157" t="s">
        <v>1567</v>
      </c>
      <c r="C140" s="160" t="s">
        <v>1542</v>
      </c>
    </row>
    <row r="141" spans="1:3" x14ac:dyDescent="0.2">
      <c r="A141" s="161">
        <v>125</v>
      </c>
      <c r="B141" s="157" t="s">
        <v>1567</v>
      </c>
      <c r="C141" s="160" t="s">
        <v>1542</v>
      </c>
    </row>
    <row r="142" spans="1:3" x14ac:dyDescent="0.2">
      <c r="A142" s="161">
        <v>126</v>
      </c>
      <c r="B142" s="157" t="s">
        <v>1568</v>
      </c>
      <c r="C142" s="160" t="s">
        <v>1542</v>
      </c>
    </row>
    <row r="143" spans="1:3" x14ac:dyDescent="0.2">
      <c r="A143" s="161">
        <v>127</v>
      </c>
      <c r="B143" s="157" t="s">
        <v>1569</v>
      </c>
      <c r="C143" s="160" t="s">
        <v>1542</v>
      </c>
    </row>
    <row r="144" spans="1:3" x14ac:dyDescent="0.2">
      <c r="A144" s="161">
        <v>128</v>
      </c>
      <c r="B144" s="157" t="s">
        <v>1570</v>
      </c>
      <c r="C144" s="160" t="s">
        <v>1542</v>
      </c>
    </row>
    <row r="145" spans="1:3" x14ac:dyDescent="0.2">
      <c r="A145" s="161">
        <v>129</v>
      </c>
      <c r="B145" s="157" t="s">
        <v>1569</v>
      </c>
      <c r="C145" s="160" t="s">
        <v>1542</v>
      </c>
    </row>
    <row r="146" spans="1:3" x14ac:dyDescent="0.2">
      <c r="A146" s="161">
        <v>130</v>
      </c>
      <c r="B146" s="157" t="s">
        <v>1571</v>
      </c>
      <c r="C146" s="160" t="s">
        <v>1542</v>
      </c>
    </row>
    <row r="147" spans="1:3" x14ac:dyDescent="0.2">
      <c r="A147" s="161">
        <v>131</v>
      </c>
      <c r="B147" s="157" t="s">
        <v>1571</v>
      </c>
      <c r="C147" s="160" t="s">
        <v>1542</v>
      </c>
    </row>
    <row r="148" spans="1:3" x14ac:dyDescent="0.2">
      <c r="A148" s="161">
        <v>132</v>
      </c>
      <c r="B148" s="157" t="s">
        <v>1572</v>
      </c>
      <c r="C148" s="160" t="s">
        <v>1542</v>
      </c>
    </row>
    <row r="149" spans="1:3" x14ac:dyDescent="0.2">
      <c r="A149" s="161">
        <v>133</v>
      </c>
      <c r="B149" s="157" t="s">
        <v>1572</v>
      </c>
      <c r="C149" s="160" t="s">
        <v>1542</v>
      </c>
    </row>
    <row r="150" spans="1:3" x14ac:dyDescent="0.2">
      <c r="A150" s="161">
        <v>134</v>
      </c>
      <c r="B150" s="157" t="s">
        <v>1572</v>
      </c>
      <c r="C150" s="160" t="s">
        <v>1542</v>
      </c>
    </row>
    <row r="151" spans="1:3" x14ac:dyDescent="0.2">
      <c r="A151" s="161">
        <v>135</v>
      </c>
      <c r="B151" s="157" t="s">
        <v>1572</v>
      </c>
      <c r="C151" s="160" t="s">
        <v>1542</v>
      </c>
    </row>
    <row r="152" spans="1:3" x14ac:dyDescent="0.2">
      <c r="A152" s="161">
        <v>136</v>
      </c>
      <c r="B152" s="157" t="s">
        <v>1572</v>
      </c>
      <c r="C152" s="160" t="s">
        <v>1542</v>
      </c>
    </row>
    <row r="153" spans="1:3" x14ac:dyDescent="0.2">
      <c r="A153" s="161">
        <v>137</v>
      </c>
      <c r="B153" s="157" t="s">
        <v>1572</v>
      </c>
      <c r="C153" s="160" t="s">
        <v>1542</v>
      </c>
    </row>
    <row r="154" spans="1:3" x14ac:dyDescent="0.2">
      <c r="A154" s="161">
        <v>138</v>
      </c>
      <c r="B154" s="157" t="s">
        <v>1572</v>
      </c>
      <c r="C154" s="160" t="s">
        <v>1542</v>
      </c>
    </row>
    <row r="155" spans="1:3" x14ac:dyDescent="0.2">
      <c r="A155" s="161">
        <v>140</v>
      </c>
      <c r="B155" s="157" t="s">
        <v>1556</v>
      </c>
      <c r="C155" s="160" t="s">
        <v>1542</v>
      </c>
    </row>
    <row r="156" spans="1:3" x14ac:dyDescent="0.2">
      <c r="A156" s="161">
        <v>141</v>
      </c>
      <c r="B156" s="157" t="s">
        <v>1573</v>
      </c>
      <c r="C156" s="160" t="s">
        <v>1542</v>
      </c>
    </row>
    <row r="157" spans="1:3" x14ac:dyDescent="0.2">
      <c r="A157" s="161">
        <v>142</v>
      </c>
      <c r="B157" s="157" t="s">
        <v>1573</v>
      </c>
      <c r="C157" s="160" t="s">
        <v>1542</v>
      </c>
    </row>
    <row r="158" spans="1:3" x14ac:dyDescent="0.2">
      <c r="A158" s="161">
        <v>143</v>
      </c>
      <c r="B158" s="157" t="s">
        <v>1559</v>
      </c>
      <c r="C158" s="160" t="s">
        <v>1522</v>
      </c>
    </row>
    <row r="159" spans="1:3" x14ac:dyDescent="0.2">
      <c r="A159" s="161">
        <v>144</v>
      </c>
      <c r="B159" s="157" t="s">
        <v>1574</v>
      </c>
      <c r="C159" s="160" t="s">
        <v>1542</v>
      </c>
    </row>
    <row r="160" spans="1:3" x14ac:dyDescent="0.2">
      <c r="A160" s="161">
        <v>145</v>
      </c>
      <c r="B160" s="157" t="s">
        <v>1574</v>
      </c>
      <c r="C160" s="160" t="s">
        <v>1542</v>
      </c>
    </row>
    <row r="161" spans="1:3" x14ac:dyDescent="0.2">
      <c r="A161" s="161">
        <v>146</v>
      </c>
      <c r="B161" s="157" t="s">
        <v>1574</v>
      </c>
      <c r="C161" s="160" t="s">
        <v>1542</v>
      </c>
    </row>
    <row r="162" spans="1:3" x14ac:dyDescent="0.2">
      <c r="A162" s="161">
        <v>147</v>
      </c>
      <c r="B162" s="157" t="s">
        <v>1574</v>
      </c>
      <c r="C162" s="160" t="s">
        <v>1542</v>
      </c>
    </row>
    <row r="163" spans="1:3" x14ac:dyDescent="0.2">
      <c r="A163" s="161">
        <v>148</v>
      </c>
      <c r="B163" s="157" t="s">
        <v>1575</v>
      </c>
      <c r="C163" s="160" t="s">
        <v>1542</v>
      </c>
    </row>
    <row r="164" spans="1:3" x14ac:dyDescent="0.2">
      <c r="A164" s="161">
        <v>149</v>
      </c>
      <c r="B164" s="157" t="s">
        <v>1576</v>
      </c>
      <c r="C164" s="160" t="s">
        <v>1542</v>
      </c>
    </row>
    <row r="165" spans="1:3" x14ac:dyDescent="0.2">
      <c r="A165" s="161">
        <v>150</v>
      </c>
      <c r="B165" s="157" t="s">
        <v>1568</v>
      </c>
      <c r="C165" s="160" t="s">
        <v>1542</v>
      </c>
    </row>
    <row r="166" spans="1:3" x14ac:dyDescent="0.2">
      <c r="A166" s="161">
        <v>151</v>
      </c>
      <c r="B166" s="157" t="s">
        <v>1568</v>
      </c>
      <c r="C166" s="160" t="s">
        <v>1542</v>
      </c>
    </row>
    <row r="167" spans="1:3" x14ac:dyDescent="0.2">
      <c r="A167" s="161">
        <v>152</v>
      </c>
      <c r="B167" s="157" t="s">
        <v>1568</v>
      </c>
      <c r="C167" s="160" t="s">
        <v>1542</v>
      </c>
    </row>
    <row r="168" spans="1:3" x14ac:dyDescent="0.2">
      <c r="A168" s="161">
        <v>153</v>
      </c>
      <c r="B168" s="157" t="s">
        <v>1568</v>
      </c>
      <c r="C168" s="160" t="s">
        <v>1542</v>
      </c>
    </row>
    <row r="169" spans="1:3" x14ac:dyDescent="0.2">
      <c r="A169" s="161">
        <v>154</v>
      </c>
      <c r="B169" s="157" t="s">
        <v>1568</v>
      </c>
      <c r="C169" s="160" t="s">
        <v>1542</v>
      </c>
    </row>
    <row r="170" spans="1:3" x14ac:dyDescent="0.2">
      <c r="A170" s="161">
        <v>155</v>
      </c>
      <c r="B170" s="157" t="s">
        <v>1556</v>
      </c>
      <c r="C170" s="160" t="s">
        <v>1522</v>
      </c>
    </row>
    <row r="171" spans="1:3" x14ac:dyDescent="0.2">
      <c r="A171" s="161">
        <v>156</v>
      </c>
      <c r="B171" s="157" t="s">
        <v>1568</v>
      </c>
      <c r="C171" s="160" t="s">
        <v>1542</v>
      </c>
    </row>
    <row r="172" spans="1:3" x14ac:dyDescent="0.2">
      <c r="A172" s="161">
        <v>157</v>
      </c>
      <c r="B172" s="157" t="s">
        <v>1568</v>
      </c>
      <c r="C172" s="160" t="s">
        <v>1542</v>
      </c>
    </row>
    <row r="173" spans="1:3" x14ac:dyDescent="0.2">
      <c r="A173" s="161">
        <v>158</v>
      </c>
      <c r="B173" s="157" t="s">
        <v>1568</v>
      </c>
      <c r="C173" s="160" t="s">
        <v>1542</v>
      </c>
    </row>
    <row r="174" spans="1:3" x14ac:dyDescent="0.2">
      <c r="A174" s="161">
        <v>159</v>
      </c>
      <c r="B174" s="157" t="s">
        <v>1543</v>
      </c>
      <c r="C174" s="160" t="s">
        <v>1522</v>
      </c>
    </row>
    <row r="175" spans="1:3" x14ac:dyDescent="0.2">
      <c r="A175" s="161">
        <v>160</v>
      </c>
      <c r="B175" s="157" t="s">
        <v>1568</v>
      </c>
      <c r="C175" s="160" t="s">
        <v>1542</v>
      </c>
    </row>
    <row r="176" spans="1:3" x14ac:dyDescent="0.2">
      <c r="A176" s="161">
        <v>161</v>
      </c>
      <c r="B176" s="157" t="s">
        <v>1568</v>
      </c>
      <c r="C176" s="160" t="s">
        <v>1542</v>
      </c>
    </row>
    <row r="177" spans="1:3" x14ac:dyDescent="0.2">
      <c r="A177" s="161">
        <v>162</v>
      </c>
      <c r="B177" s="157" t="s">
        <v>1568</v>
      </c>
      <c r="C177" s="160" t="s">
        <v>1542</v>
      </c>
    </row>
    <row r="178" spans="1:3" x14ac:dyDescent="0.2">
      <c r="A178" s="161">
        <v>163</v>
      </c>
      <c r="B178" s="157" t="s">
        <v>1568</v>
      </c>
      <c r="C178" s="160" t="s">
        <v>1542</v>
      </c>
    </row>
    <row r="179" spans="1:3" x14ac:dyDescent="0.2">
      <c r="A179" s="161">
        <v>164</v>
      </c>
      <c r="B179" s="157" t="s">
        <v>1568</v>
      </c>
      <c r="C179" s="160" t="s">
        <v>1542</v>
      </c>
    </row>
    <row r="180" spans="1:3" x14ac:dyDescent="0.2">
      <c r="A180" s="161">
        <v>165</v>
      </c>
      <c r="B180" s="157" t="s">
        <v>1568</v>
      </c>
      <c r="C180" s="160" t="s">
        <v>1542</v>
      </c>
    </row>
    <row r="181" spans="1:3" x14ac:dyDescent="0.2">
      <c r="A181" s="161">
        <v>166</v>
      </c>
      <c r="B181" s="157" t="s">
        <v>1568</v>
      </c>
      <c r="C181" s="160" t="s">
        <v>1542</v>
      </c>
    </row>
    <row r="182" spans="1:3" x14ac:dyDescent="0.2">
      <c r="A182" s="161">
        <v>167</v>
      </c>
      <c r="B182" s="157" t="s">
        <v>1568</v>
      </c>
      <c r="C182" s="160" t="s">
        <v>1542</v>
      </c>
    </row>
    <row r="183" spans="1:3" x14ac:dyDescent="0.2">
      <c r="A183" s="161">
        <v>168</v>
      </c>
      <c r="B183" s="157" t="s">
        <v>1568</v>
      </c>
      <c r="C183" s="160" t="s">
        <v>1542</v>
      </c>
    </row>
    <row r="184" spans="1:3" x14ac:dyDescent="0.2">
      <c r="A184" s="161">
        <v>169</v>
      </c>
      <c r="B184" s="157" t="s">
        <v>1568</v>
      </c>
      <c r="C184" s="160" t="s">
        <v>1542</v>
      </c>
    </row>
    <row r="185" spans="1:3" x14ac:dyDescent="0.2">
      <c r="A185" s="161">
        <v>170</v>
      </c>
      <c r="B185" s="157" t="s">
        <v>1568</v>
      </c>
      <c r="C185" s="160" t="s">
        <v>1542</v>
      </c>
    </row>
    <row r="186" spans="1:3" x14ac:dyDescent="0.2">
      <c r="A186" s="161">
        <v>171</v>
      </c>
      <c r="B186" s="157" t="s">
        <v>1568</v>
      </c>
      <c r="C186" s="160" t="s">
        <v>1542</v>
      </c>
    </row>
    <row r="187" spans="1:3" x14ac:dyDescent="0.2">
      <c r="A187" s="161">
        <v>172</v>
      </c>
      <c r="B187" s="157" t="s">
        <v>1568</v>
      </c>
      <c r="C187" s="160" t="s">
        <v>1542</v>
      </c>
    </row>
    <row r="188" spans="1:3" x14ac:dyDescent="0.2">
      <c r="A188" s="161">
        <v>173</v>
      </c>
      <c r="B188" s="157" t="s">
        <v>1568</v>
      </c>
      <c r="C188" s="160" t="s">
        <v>1542</v>
      </c>
    </row>
    <row r="189" spans="1:3" x14ac:dyDescent="0.2">
      <c r="A189" s="161">
        <v>174</v>
      </c>
      <c r="B189" s="157" t="s">
        <v>1568</v>
      </c>
      <c r="C189" s="160" t="s">
        <v>1542</v>
      </c>
    </row>
    <row r="190" spans="1:3" x14ac:dyDescent="0.2">
      <c r="A190" s="161">
        <v>175</v>
      </c>
      <c r="B190" s="157" t="s">
        <v>1568</v>
      </c>
      <c r="C190" s="160" t="s">
        <v>1542</v>
      </c>
    </row>
    <row r="191" spans="1:3" x14ac:dyDescent="0.2">
      <c r="A191" s="161">
        <v>176</v>
      </c>
      <c r="B191" s="157" t="s">
        <v>1568</v>
      </c>
      <c r="C191" s="160" t="s">
        <v>1542</v>
      </c>
    </row>
    <row r="192" spans="1:3" x14ac:dyDescent="0.2">
      <c r="A192" s="161">
        <v>177</v>
      </c>
      <c r="B192" s="157" t="s">
        <v>1568</v>
      </c>
      <c r="C192" s="160" t="s">
        <v>1542</v>
      </c>
    </row>
    <row r="193" spans="1:3" x14ac:dyDescent="0.2">
      <c r="A193" s="161">
        <v>178</v>
      </c>
      <c r="B193" s="157" t="s">
        <v>1577</v>
      </c>
      <c r="C193" s="160" t="s">
        <v>1542</v>
      </c>
    </row>
    <row r="194" spans="1:3" x14ac:dyDescent="0.2">
      <c r="A194" s="161">
        <v>179</v>
      </c>
      <c r="B194" s="157" t="s">
        <v>1568</v>
      </c>
      <c r="C194" s="160" t="s">
        <v>1542</v>
      </c>
    </row>
    <row r="195" spans="1:3" x14ac:dyDescent="0.2">
      <c r="A195" s="161">
        <v>180</v>
      </c>
      <c r="B195" s="157" t="s">
        <v>1568</v>
      </c>
      <c r="C195" s="160" t="s">
        <v>1542</v>
      </c>
    </row>
    <row r="196" spans="1:3" x14ac:dyDescent="0.2">
      <c r="A196" s="161">
        <v>181</v>
      </c>
      <c r="B196" s="157" t="s">
        <v>1568</v>
      </c>
      <c r="C196" s="160" t="s">
        <v>1542</v>
      </c>
    </row>
    <row r="197" spans="1:3" x14ac:dyDescent="0.2">
      <c r="A197" s="161">
        <v>182</v>
      </c>
      <c r="B197" s="157" t="s">
        <v>1568</v>
      </c>
      <c r="C197" s="160" t="s">
        <v>1542</v>
      </c>
    </row>
    <row r="198" spans="1:3" x14ac:dyDescent="0.2">
      <c r="A198" s="161">
        <v>183</v>
      </c>
      <c r="B198" s="157" t="s">
        <v>1568</v>
      </c>
      <c r="C198" s="160" t="s">
        <v>1542</v>
      </c>
    </row>
    <row r="199" spans="1:3" x14ac:dyDescent="0.2">
      <c r="A199" s="161">
        <v>184</v>
      </c>
      <c r="B199" s="157" t="s">
        <v>1568</v>
      </c>
      <c r="C199" s="160" t="s">
        <v>1542</v>
      </c>
    </row>
    <row r="200" spans="1:3" x14ac:dyDescent="0.2">
      <c r="A200" s="161">
        <v>185</v>
      </c>
      <c r="B200" s="157" t="s">
        <v>1568</v>
      </c>
      <c r="C200" s="160" t="s">
        <v>1542</v>
      </c>
    </row>
    <row r="201" spans="1:3" x14ac:dyDescent="0.2">
      <c r="A201" s="161">
        <v>186</v>
      </c>
      <c r="B201" s="157" t="s">
        <v>1568</v>
      </c>
      <c r="C201" s="160" t="s">
        <v>1542</v>
      </c>
    </row>
    <row r="202" spans="1:3" x14ac:dyDescent="0.2">
      <c r="A202" s="161">
        <v>187</v>
      </c>
      <c r="B202" s="157" t="s">
        <v>1568</v>
      </c>
      <c r="C202" s="160" t="s">
        <v>1542</v>
      </c>
    </row>
    <row r="203" spans="1:3" x14ac:dyDescent="0.2">
      <c r="A203" s="161">
        <v>188</v>
      </c>
      <c r="B203" s="157" t="s">
        <v>1568</v>
      </c>
      <c r="C203" s="160" t="s">
        <v>1542</v>
      </c>
    </row>
    <row r="204" spans="1:3" x14ac:dyDescent="0.2">
      <c r="A204" s="161">
        <v>189</v>
      </c>
      <c r="B204" s="157" t="s">
        <v>1568</v>
      </c>
      <c r="C204" s="160" t="s">
        <v>1522</v>
      </c>
    </row>
    <row r="205" spans="1:3" x14ac:dyDescent="0.2">
      <c r="A205" s="161">
        <v>190</v>
      </c>
      <c r="B205" s="157" t="s">
        <v>1568</v>
      </c>
      <c r="C205" s="160" t="s">
        <v>1522</v>
      </c>
    </row>
    <row r="206" spans="1:3" x14ac:dyDescent="0.2">
      <c r="A206" s="161">
        <v>191</v>
      </c>
      <c r="B206" s="157" t="s">
        <v>1568</v>
      </c>
      <c r="C206" s="160" t="s">
        <v>1522</v>
      </c>
    </row>
    <row r="207" spans="1:3" x14ac:dyDescent="0.2">
      <c r="A207" s="161">
        <v>192</v>
      </c>
      <c r="B207" s="157" t="s">
        <v>1568</v>
      </c>
      <c r="C207" s="160" t="s">
        <v>1522</v>
      </c>
    </row>
    <row r="208" spans="1:3" x14ac:dyDescent="0.2">
      <c r="A208" s="161">
        <v>193</v>
      </c>
      <c r="B208" s="157" t="s">
        <v>1568</v>
      </c>
      <c r="C208" s="160" t="s">
        <v>1522</v>
      </c>
    </row>
    <row r="209" spans="1:3" x14ac:dyDescent="0.2">
      <c r="A209" s="161">
        <v>194</v>
      </c>
      <c r="B209" s="157" t="s">
        <v>1568</v>
      </c>
      <c r="C209" s="160" t="s">
        <v>1522</v>
      </c>
    </row>
    <row r="210" spans="1:3" x14ac:dyDescent="0.2">
      <c r="A210" s="161">
        <v>195</v>
      </c>
      <c r="B210" s="157" t="s">
        <v>1568</v>
      </c>
      <c r="C210" s="160" t="s">
        <v>1522</v>
      </c>
    </row>
    <row r="211" spans="1:3" x14ac:dyDescent="0.2">
      <c r="A211" s="161">
        <v>196</v>
      </c>
      <c r="B211" s="157" t="s">
        <v>1568</v>
      </c>
      <c r="C211" s="160" t="s">
        <v>1522</v>
      </c>
    </row>
    <row r="212" spans="1:3" x14ac:dyDescent="0.2">
      <c r="A212" s="161">
        <v>197</v>
      </c>
      <c r="B212" s="157" t="s">
        <v>1568</v>
      </c>
      <c r="C212" s="160" t="s">
        <v>1522</v>
      </c>
    </row>
    <row r="213" spans="1:3" x14ac:dyDescent="0.2">
      <c r="A213" s="161">
        <v>198</v>
      </c>
      <c r="B213" s="157" t="s">
        <v>1568</v>
      </c>
      <c r="C213" s="160" t="s">
        <v>1522</v>
      </c>
    </row>
    <row r="214" spans="1:3" x14ac:dyDescent="0.2">
      <c r="A214" s="161">
        <v>199</v>
      </c>
      <c r="B214" s="157" t="s">
        <v>1568</v>
      </c>
      <c r="C214" s="160" t="s">
        <v>1522</v>
      </c>
    </row>
    <row r="215" spans="1:3" x14ac:dyDescent="0.2">
      <c r="A215" s="161">
        <v>201</v>
      </c>
      <c r="B215" s="157" t="s">
        <v>1568</v>
      </c>
      <c r="C215" s="160" t="s">
        <v>1522</v>
      </c>
    </row>
    <row r="216" spans="1:3" x14ac:dyDescent="0.2">
      <c r="A216" s="161">
        <v>202</v>
      </c>
      <c r="B216" s="157" t="s">
        <v>1568</v>
      </c>
      <c r="C216" s="160" t="s">
        <v>1522</v>
      </c>
    </row>
    <row r="217" spans="1:3" x14ac:dyDescent="0.2">
      <c r="A217" s="161">
        <v>203</v>
      </c>
      <c r="B217" s="157" t="s">
        <v>1568</v>
      </c>
      <c r="C217" s="160" t="s">
        <v>1522</v>
      </c>
    </row>
    <row r="218" spans="1:3" x14ac:dyDescent="0.2">
      <c r="A218" s="161">
        <v>204</v>
      </c>
      <c r="B218" s="157" t="s">
        <v>1568</v>
      </c>
      <c r="C218" s="160" t="s">
        <v>1522</v>
      </c>
    </row>
    <row r="219" spans="1:3" x14ac:dyDescent="0.2">
      <c r="A219" s="161">
        <v>205</v>
      </c>
      <c r="B219" s="157" t="s">
        <v>1568</v>
      </c>
      <c r="C219" s="160" t="s">
        <v>1522</v>
      </c>
    </row>
    <row r="220" spans="1:3" x14ac:dyDescent="0.2">
      <c r="A220" s="161">
        <v>206</v>
      </c>
      <c r="B220" s="157" t="s">
        <v>1568</v>
      </c>
      <c r="C220" s="160" t="s">
        <v>1522</v>
      </c>
    </row>
    <row r="221" spans="1:3" x14ac:dyDescent="0.2">
      <c r="A221" s="161">
        <v>207</v>
      </c>
      <c r="B221" s="157" t="s">
        <v>1568</v>
      </c>
      <c r="C221" s="160" t="s">
        <v>1522</v>
      </c>
    </row>
    <row r="222" spans="1:3" x14ac:dyDescent="0.2">
      <c r="A222" s="161">
        <v>208</v>
      </c>
      <c r="B222" s="157" t="s">
        <v>1568</v>
      </c>
      <c r="C222" s="160" t="s">
        <v>1522</v>
      </c>
    </row>
    <row r="223" spans="1:3" x14ac:dyDescent="0.2">
      <c r="A223" s="161">
        <v>209</v>
      </c>
      <c r="B223" s="157" t="s">
        <v>1568</v>
      </c>
      <c r="C223" s="160" t="s">
        <v>1542</v>
      </c>
    </row>
    <row r="224" spans="1:3" x14ac:dyDescent="0.2">
      <c r="A224" s="161">
        <v>210</v>
      </c>
      <c r="B224" s="157" t="s">
        <v>1568</v>
      </c>
      <c r="C224" s="160" t="s">
        <v>1542</v>
      </c>
    </row>
    <row r="225" spans="1:3" x14ac:dyDescent="0.2">
      <c r="A225" s="161">
        <v>211</v>
      </c>
      <c r="B225" s="157" t="s">
        <v>1568</v>
      </c>
      <c r="C225" s="160" t="s">
        <v>1542</v>
      </c>
    </row>
    <row r="226" spans="1:3" x14ac:dyDescent="0.2">
      <c r="A226" s="161">
        <v>212</v>
      </c>
      <c r="B226" s="157" t="s">
        <v>1568</v>
      </c>
      <c r="C226" s="160" t="s">
        <v>1542</v>
      </c>
    </row>
    <row r="227" spans="1:3" x14ac:dyDescent="0.2">
      <c r="A227" s="161">
        <v>213</v>
      </c>
      <c r="B227" s="157" t="s">
        <v>1568</v>
      </c>
      <c r="C227" s="160" t="s">
        <v>1542</v>
      </c>
    </row>
    <row r="228" spans="1:3" x14ac:dyDescent="0.2">
      <c r="A228" s="161">
        <v>214</v>
      </c>
      <c r="B228" s="157" t="s">
        <v>1568</v>
      </c>
      <c r="C228" s="160" t="s">
        <v>1542</v>
      </c>
    </row>
    <row r="229" spans="1:3" x14ac:dyDescent="0.2">
      <c r="A229" s="161">
        <v>215</v>
      </c>
      <c r="B229" s="157" t="s">
        <v>1568</v>
      </c>
      <c r="C229" s="160" t="s">
        <v>1542</v>
      </c>
    </row>
    <row r="230" spans="1:3" x14ac:dyDescent="0.2">
      <c r="A230" s="161">
        <v>216</v>
      </c>
      <c r="B230" s="157" t="s">
        <v>1568</v>
      </c>
      <c r="C230" s="160" t="s">
        <v>1542</v>
      </c>
    </row>
    <row r="231" spans="1:3" x14ac:dyDescent="0.2">
      <c r="A231" s="161">
        <v>217</v>
      </c>
      <c r="B231" s="157" t="s">
        <v>1568</v>
      </c>
      <c r="C231" s="160" t="s">
        <v>1542</v>
      </c>
    </row>
    <row r="232" spans="1:3" x14ac:dyDescent="0.2">
      <c r="A232" s="161">
        <v>218</v>
      </c>
      <c r="B232" s="157" t="s">
        <v>1568</v>
      </c>
      <c r="C232" s="160" t="s">
        <v>1542</v>
      </c>
    </row>
    <row r="233" spans="1:3" x14ac:dyDescent="0.2">
      <c r="A233" s="161">
        <v>219</v>
      </c>
      <c r="B233" s="157" t="s">
        <v>1568</v>
      </c>
      <c r="C233" s="160" t="s">
        <v>1542</v>
      </c>
    </row>
    <row r="234" spans="1:3" x14ac:dyDescent="0.2">
      <c r="A234" s="161">
        <v>220</v>
      </c>
      <c r="B234" s="157" t="s">
        <v>1568</v>
      </c>
      <c r="C234" s="160" t="s">
        <v>1542</v>
      </c>
    </row>
    <row r="235" spans="1:3" x14ac:dyDescent="0.2">
      <c r="A235" s="161">
        <v>221</v>
      </c>
      <c r="B235" s="157" t="s">
        <v>1568</v>
      </c>
      <c r="C235" s="160" t="s">
        <v>1542</v>
      </c>
    </row>
    <row r="236" spans="1:3" x14ac:dyDescent="0.2">
      <c r="A236" s="161">
        <v>222</v>
      </c>
      <c r="B236" s="157" t="s">
        <v>1568</v>
      </c>
      <c r="C236" s="160" t="s">
        <v>1542</v>
      </c>
    </row>
    <row r="237" spans="1:3" x14ac:dyDescent="0.2">
      <c r="A237" s="161">
        <v>223</v>
      </c>
      <c r="B237" s="157" t="s">
        <v>1568</v>
      </c>
      <c r="C237" s="160" t="s">
        <v>1542</v>
      </c>
    </row>
    <row r="238" spans="1:3" x14ac:dyDescent="0.2">
      <c r="A238" s="161">
        <v>224</v>
      </c>
      <c r="B238" s="157" t="s">
        <v>1568</v>
      </c>
      <c r="C238" s="160" t="s">
        <v>1542</v>
      </c>
    </row>
    <row r="239" spans="1:3" x14ac:dyDescent="0.2">
      <c r="A239" s="161">
        <v>225</v>
      </c>
      <c r="B239" s="157" t="s">
        <v>1568</v>
      </c>
      <c r="C239" s="160" t="s">
        <v>1542</v>
      </c>
    </row>
    <row r="240" spans="1:3" x14ac:dyDescent="0.2">
      <c r="A240" s="161">
        <v>226</v>
      </c>
      <c r="B240" s="157" t="s">
        <v>1568</v>
      </c>
      <c r="C240" s="160" t="s">
        <v>1542</v>
      </c>
    </row>
    <row r="241" spans="1:3" x14ac:dyDescent="0.2">
      <c r="A241" s="161">
        <v>227</v>
      </c>
      <c r="B241" s="157" t="s">
        <v>1568</v>
      </c>
      <c r="C241" s="160" t="s">
        <v>1542</v>
      </c>
    </row>
    <row r="242" spans="1:3" x14ac:dyDescent="0.2">
      <c r="A242" s="161">
        <v>228</v>
      </c>
      <c r="B242" s="157" t="s">
        <v>1578</v>
      </c>
      <c r="C242" s="160" t="s">
        <v>1522</v>
      </c>
    </row>
    <row r="243" spans="1:3" x14ac:dyDescent="0.2">
      <c r="A243" s="161">
        <v>229</v>
      </c>
      <c r="B243" s="157" t="s">
        <v>1578</v>
      </c>
      <c r="C243" s="160" t="s">
        <v>1522</v>
      </c>
    </row>
    <row r="244" spans="1:3" x14ac:dyDescent="0.2">
      <c r="A244" s="161">
        <v>230</v>
      </c>
      <c r="B244" s="157" t="s">
        <v>1568</v>
      </c>
      <c r="C244" s="160" t="s">
        <v>1522</v>
      </c>
    </row>
    <row r="245" spans="1:3" x14ac:dyDescent="0.2">
      <c r="A245" s="161">
        <v>231</v>
      </c>
      <c r="B245" s="157" t="s">
        <v>1556</v>
      </c>
      <c r="C245" s="160" t="s">
        <v>1542</v>
      </c>
    </row>
    <row r="246" spans="1:3" x14ac:dyDescent="0.2">
      <c r="A246" s="161">
        <v>233</v>
      </c>
      <c r="B246" s="157" t="s">
        <v>1556</v>
      </c>
      <c r="C246" s="160" t="s">
        <v>1542</v>
      </c>
    </row>
    <row r="247" spans="1:3" x14ac:dyDescent="0.2">
      <c r="A247" s="161">
        <v>234</v>
      </c>
      <c r="B247" s="157" t="s">
        <v>1556</v>
      </c>
      <c r="C247" s="160" t="s">
        <v>1542</v>
      </c>
    </row>
    <row r="248" spans="1:3" x14ac:dyDescent="0.2">
      <c r="A248" s="161">
        <v>235</v>
      </c>
      <c r="B248" s="157" t="s">
        <v>1556</v>
      </c>
      <c r="C248" s="160" t="s">
        <v>1542</v>
      </c>
    </row>
    <row r="249" spans="1:3" x14ac:dyDescent="0.2">
      <c r="A249" s="161">
        <v>236</v>
      </c>
      <c r="B249" s="157" t="s">
        <v>1556</v>
      </c>
      <c r="C249" s="160" t="s">
        <v>1542</v>
      </c>
    </row>
    <row r="250" spans="1:3" x14ac:dyDescent="0.2">
      <c r="A250" s="161">
        <v>237</v>
      </c>
      <c r="B250" s="157" t="s">
        <v>1556</v>
      </c>
      <c r="C250" s="160" t="s">
        <v>1542</v>
      </c>
    </row>
    <row r="251" spans="1:3" x14ac:dyDescent="0.2">
      <c r="A251" s="161">
        <v>238</v>
      </c>
      <c r="B251" s="157" t="s">
        <v>1568</v>
      </c>
      <c r="C251" s="160" t="s">
        <v>1542</v>
      </c>
    </row>
    <row r="252" spans="1:3" x14ac:dyDescent="0.2">
      <c r="A252" s="161">
        <v>241</v>
      </c>
      <c r="B252" s="157" t="s">
        <v>1579</v>
      </c>
      <c r="C252" s="160" t="s">
        <v>1542</v>
      </c>
    </row>
    <row r="253" spans="1:3" x14ac:dyDescent="0.2">
      <c r="A253" s="161">
        <v>242</v>
      </c>
      <c r="B253" s="157" t="s">
        <v>1580</v>
      </c>
      <c r="C253" s="160" t="s">
        <v>1542</v>
      </c>
    </row>
    <row r="254" spans="1:3" x14ac:dyDescent="0.2">
      <c r="A254" s="161">
        <v>243</v>
      </c>
      <c r="B254" s="157" t="s">
        <v>1544</v>
      </c>
      <c r="C254" s="160" t="s">
        <v>1542</v>
      </c>
    </row>
    <row r="255" spans="1:3" x14ac:dyDescent="0.2">
      <c r="A255" s="161">
        <v>244</v>
      </c>
      <c r="B255" s="157" t="s">
        <v>1568</v>
      </c>
      <c r="C255" s="160" t="s">
        <v>1542</v>
      </c>
    </row>
    <row r="256" spans="1:3" x14ac:dyDescent="0.2">
      <c r="A256" s="161">
        <v>245</v>
      </c>
      <c r="B256" s="157" t="s">
        <v>1580</v>
      </c>
      <c r="C256" s="160" t="s">
        <v>1542</v>
      </c>
    </row>
    <row r="257" spans="1:3" x14ac:dyDescent="0.2">
      <c r="A257" s="161">
        <v>246</v>
      </c>
      <c r="B257" s="157" t="s">
        <v>1581</v>
      </c>
      <c r="C257" s="160" t="s">
        <v>1542</v>
      </c>
    </row>
    <row r="258" spans="1:3" x14ac:dyDescent="0.2">
      <c r="A258" s="161">
        <v>247</v>
      </c>
      <c r="B258" s="157" t="s">
        <v>1580</v>
      </c>
      <c r="C258" s="160" t="s">
        <v>1542</v>
      </c>
    </row>
    <row r="259" spans="1:3" x14ac:dyDescent="0.2">
      <c r="A259" s="161">
        <v>248</v>
      </c>
      <c r="B259" s="157" t="s">
        <v>1568</v>
      </c>
      <c r="C259" s="160" t="s">
        <v>1542</v>
      </c>
    </row>
    <row r="260" spans="1:3" x14ac:dyDescent="0.2">
      <c r="A260" s="161">
        <v>249</v>
      </c>
      <c r="B260" s="157" t="s">
        <v>1580</v>
      </c>
      <c r="C260" s="160" t="s">
        <v>1542</v>
      </c>
    </row>
    <row r="261" spans="1:3" x14ac:dyDescent="0.2">
      <c r="A261" s="161">
        <v>250</v>
      </c>
      <c r="B261" s="157" t="s">
        <v>1582</v>
      </c>
      <c r="C261" s="160" t="s">
        <v>1522</v>
      </c>
    </row>
    <row r="262" spans="1:3" x14ac:dyDescent="0.2">
      <c r="A262" s="161">
        <v>251</v>
      </c>
      <c r="B262" s="157" t="s">
        <v>1582</v>
      </c>
      <c r="C262" s="160" t="s">
        <v>1522</v>
      </c>
    </row>
    <row r="263" spans="1:3" x14ac:dyDescent="0.2">
      <c r="A263" s="161">
        <v>252</v>
      </c>
      <c r="B263" s="157" t="s">
        <v>1582</v>
      </c>
      <c r="C263" s="160" t="s">
        <v>1522</v>
      </c>
    </row>
    <row r="264" spans="1:3" x14ac:dyDescent="0.2">
      <c r="A264" s="161">
        <v>253</v>
      </c>
      <c r="B264" s="157" t="s">
        <v>1582</v>
      </c>
      <c r="C264" s="160" t="s">
        <v>1522</v>
      </c>
    </row>
    <row r="265" spans="1:3" x14ac:dyDescent="0.2">
      <c r="A265" s="161">
        <v>254</v>
      </c>
      <c r="B265" s="157" t="s">
        <v>1583</v>
      </c>
      <c r="C265" s="160" t="s">
        <v>1542</v>
      </c>
    </row>
    <row r="266" spans="1:3" x14ac:dyDescent="0.2">
      <c r="A266" s="161">
        <v>255</v>
      </c>
      <c r="B266" s="157" t="s">
        <v>1584</v>
      </c>
      <c r="C266" s="160" t="s">
        <v>1542</v>
      </c>
    </row>
    <row r="267" spans="1:3" x14ac:dyDescent="0.2">
      <c r="A267" s="161">
        <v>257</v>
      </c>
      <c r="B267" s="157" t="s">
        <v>1585</v>
      </c>
      <c r="C267" s="160" t="s">
        <v>1542</v>
      </c>
    </row>
    <row r="268" spans="1:3" x14ac:dyDescent="0.2">
      <c r="A268" s="161">
        <v>258</v>
      </c>
      <c r="B268" s="157" t="s">
        <v>1586</v>
      </c>
      <c r="C268" s="160" t="s">
        <v>1542</v>
      </c>
    </row>
    <row r="269" spans="1:3" x14ac:dyDescent="0.2">
      <c r="A269" s="161">
        <v>259</v>
      </c>
      <c r="B269" s="157" t="s">
        <v>1587</v>
      </c>
      <c r="C269" s="160" t="s">
        <v>1542</v>
      </c>
    </row>
    <row r="270" spans="1:3" x14ac:dyDescent="0.2">
      <c r="A270" s="161">
        <v>260</v>
      </c>
      <c r="B270" s="157" t="s">
        <v>1586</v>
      </c>
      <c r="C270" s="160" t="s">
        <v>1522</v>
      </c>
    </row>
    <row r="271" spans="1:3" x14ac:dyDescent="0.2">
      <c r="A271" s="161">
        <v>261</v>
      </c>
      <c r="B271" s="157" t="s">
        <v>1586</v>
      </c>
      <c r="C271" s="160" t="s">
        <v>1542</v>
      </c>
    </row>
    <row r="272" spans="1:3" x14ac:dyDescent="0.2">
      <c r="A272" s="161">
        <v>262</v>
      </c>
      <c r="B272" s="157" t="s">
        <v>1586</v>
      </c>
      <c r="C272" s="160" t="s">
        <v>1542</v>
      </c>
    </row>
    <row r="273" spans="1:3" x14ac:dyDescent="0.2">
      <c r="A273" s="161">
        <v>263</v>
      </c>
      <c r="B273" s="157" t="s">
        <v>1586</v>
      </c>
      <c r="C273" s="160" t="s">
        <v>1542</v>
      </c>
    </row>
    <row r="274" spans="1:3" x14ac:dyDescent="0.2">
      <c r="A274" s="161">
        <v>264</v>
      </c>
      <c r="B274" s="157" t="s">
        <v>1586</v>
      </c>
      <c r="C274" s="160" t="s">
        <v>1542</v>
      </c>
    </row>
    <row r="275" spans="1:3" x14ac:dyDescent="0.2">
      <c r="A275" s="161">
        <v>265</v>
      </c>
      <c r="B275" s="157" t="s">
        <v>1588</v>
      </c>
      <c r="C275" s="160" t="s">
        <v>1522</v>
      </c>
    </row>
    <row r="276" spans="1:3" x14ac:dyDescent="0.2">
      <c r="A276" s="161">
        <v>266</v>
      </c>
      <c r="B276" s="157" t="s">
        <v>1588</v>
      </c>
      <c r="C276" s="160" t="s">
        <v>1522</v>
      </c>
    </row>
    <row r="277" spans="1:3" x14ac:dyDescent="0.2">
      <c r="A277" s="161">
        <v>267</v>
      </c>
      <c r="B277" s="157" t="s">
        <v>1588</v>
      </c>
      <c r="C277" s="160" t="s">
        <v>1522</v>
      </c>
    </row>
    <row r="278" spans="1:3" x14ac:dyDescent="0.2">
      <c r="A278" s="161">
        <v>268</v>
      </c>
      <c r="B278" s="157" t="s">
        <v>1588</v>
      </c>
      <c r="C278" s="160" t="s">
        <v>1522</v>
      </c>
    </row>
    <row r="279" spans="1:3" x14ac:dyDescent="0.2">
      <c r="A279" s="161">
        <v>269</v>
      </c>
      <c r="B279" s="157" t="s">
        <v>1588</v>
      </c>
      <c r="C279" s="160" t="s">
        <v>1522</v>
      </c>
    </row>
    <row r="280" spans="1:3" x14ac:dyDescent="0.2">
      <c r="A280" s="161">
        <v>270</v>
      </c>
      <c r="B280" s="157" t="s">
        <v>1588</v>
      </c>
      <c r="C280" s="160" t="s">
        <v>1522</v>
      </c>
    </row>
    <row r="281" spans="1:3" x14ac:dyDescent="0.2">
      <c r="A281" s="161">
        <v>271</v>
      </c>
      <c r="B281" s="157" t="s">
        <v>1588</v>
      </c>
      <c r="C281" s="160" t="s">
        <v>1522</v>
      </c>
    </row>
    <row r="282" spans="1:3" x14ac:dyDescent="0.2">
      <c r="A282" s="161">
        <v>272</v>
      </c>
      <c r="B282" s="157" t="s">
        <v>1588</v>
      </c>
      <c r="C282" s="160" t="s">
        <v>1522</v>
      </c>
    </row>
    <row r="283" spans="1:3" x14ac:dyDescent="0.2">
      <c r="A283" s="161">
        <v>273</v>
      </c>
      <c r="B283" s="157" t="s">
        <v>1588</v>
      </c>
      <c r="C283" s="160" t="s">
        <v>1522</v>
      </c>
    </row>
    <row r="284" spans="1:3" x14ac:dyDescent="0.2">
      <c r="A284" s="161">
        <v>274</v>
      </c>
      <c r="B284" s="157" t="s">
        <v>1588</v>
      </c>
      <c r="C284" s="160" t="s">
        <v>1522</v>
      </c>
    </row>
    <row r="285" spans="1:3" x14ac:dyDescent="0.2">
      <c r="A285" s="161">
        <v>276</v>
      </c>
      <c r="B285" s="157" t="s">
        <v>1588</v>
      </c>
      <c r="C285" s="160" t="s">
        <v>1522</v>
      </c>
    </row>
    <row r="286" spans="1:3" x14ac:dyDescent="0.2">
      <c r="A286" s="161">
        <v>277</v>
      </c>
      <c r="B286" s="157" t="s">
        <v>1589</v>
      </c>
      <c r="C286" s="160" t="s">
        <v>1522</v>
      </c>
    </row>
    <row r="287" spans="1:3" x14ac:dyDescent="0.2">
      <c r="A287" s="161">
        <v>278</v>
      </c>
      <c r="B287" s="157" t="s">
        <v>1590</v>
      </c>
      <c r="C287" s="160" t="s">
        <v>1522</v>
      </c>
    </row>
    <row r="288" spans="1:3" x14ac:dyDescent="0.2">
      <c r="A288" s="161">
        <v>279</v>
      </c>
      <c r="B288" s="157" t="s">
        <v>1591</v>
      </c>
      <c r="C288" s="160" t="s">
        <v>1522</v>
      </c>
    </row>
    <row r="289" spans="1:3" x14ac:dyDescent="0.2">
      <c r="A289" s="161">
        <v>280</v>
      </c>
      <c r="B289" s="157" t="s">
        <v>1592</v>
      </c>
      <c r="C289" s="160" t="s">
        <v>1522</v>
      </c>
    </row>
    <row r="290" spans="1:3" x14ac:dyDescent="0.2">
      <c r="A290" s="161">
        <v>281</v>
      </c>
      <c r="B290" s="157" t="s">
        <v>1593</v>
      </c>
      <c r="C290" s="160" t="s">
        <v>1542</v>
      </c>
    </row>
    <row r="291" spans="1:3" x14ac:dyDescent="0.2">
      <c r="A291" s="161">
        <v>283</v>
      </c>
      <c r="B291" s="157" t="s">
        <v>1594</v>
      </c>
      <c r="C291" s="160" t="s">
        <v>1542</v>
      </c>
    </row>
    <row r="292" spans="1:3" x14ac:dyDescent="0.2">
      <c r="A292" s="161">
        <v>284</v>
      </c>
      <c r="B292" s="157" t="s">
        <v>1535</v>
      </c>
      <c r="C292" s="160" t="s">
        <v>1522</v>
      </c>
    </row>
    <row r="293" spans="1:3" x14ac:dyDescent="0.2">
      <c r="A293" s="161">
        <v>285</v>
      </c>
      <c r="B293" s="157" t="s">
        <v>1535</v>
      </c>
      <c r="C293" s="160" t="s">
        <v>1522</v>
      </c>
    </row>
    <row r="294" spans="1:3" x14ac:dyDescent="0.2">
      <c r="A294" s="161">
        <v>286</v>
      </c>
      <c r="B294" s="157" t="s">
        <v>1595</v>
      </c>
      <c r="C294" s="160" t="s">
        <v>1522</v>
      </c>
    </row>
    <row r="295" spans="1:3" x14ac:dyDescent="0.2">
      <c r="A295" s="161">
        <v>287</v>
      </c>
      <c r="B295" s="157" t="s">
        <v>1596</v>
      </c>
      <c r="C295" s="160" t="s">
        <v>1522</v>
      </c>
    </row>
    <row r="296" spans="1:3" x14ac:dyDescent="0.2">
      <c r="A296" s="161">
        <v>288</v>
      </c>
      <c r="B296" s="157" t="s">
        <v>1597</v>
      </c>
      <c r="C296" s="160" t="s">
        <v>1522</v>
      </c>
    </row>
    <row r="297" spans="1:3" x14ac:dyDescent="0.2">
      <c r="A297" s="161">
        <v>289</v>
      </c>
      <c r="B297" s="157" t="s">
        <v>1597</v>
      </c>
      <c r="C297" s="160" t="s">
        <v>1522</v>
      </c>
    </row>
    <row r="298" spans="1:3" x14ac:dyDescent="0.2">
      <c r="A298" s="161">
        <v>290</v>
      </c>
      <c r="B298" s="157" t="s">
        <v>1597</v>
      </c>
      <c r="C298" s="160" t="s">
        <v>1522</v>
      </c>
    </row>
    <row r="299" spans="1:3" x14ac:dyDescent="0.2">
      <c r="A299" s="161">
        <v>291</v>
      </c>
      <c r="B299" s="157" t="s">
        <v>1597</v>
      </c>
      <c r="C299" s="160" t="s">
        <v>1522</v>
      </c>
    </row>
    <row r="300" spans="1:3" x14ac:dyDescent="0.2">
      <c r="A300" s="161">
        <v>292</v>
      </c>
      <c r="B300" s="157" t="s">
        <v>1597</v>
      </c>
      <c r="C300" s="160" t="s">
        <v>1522</v>
      </c>
    </row>
    <row r="301" spans="1:3" x14ac:dyDescent="0.2">
      <c r="A301" s="161">
        <v>297</v>
      </c>
      <c r="B301" s="157" t="s">
        <v>1597</v>
      </c>
      <c r="C301" s="160" t="s">
        <v>1522</v>
      </c>
    </row>
    <row r="302" spans="1:3" x14ac:dyDescent="0.2">
      <c r="A302" s="161">
        <v>298</v>
      </c>
      <c r="B302" s="157" t="s">
        <v>1597</v>
      </c>
      <c r="C302" s="160" t="s">
        <v>1522</v>
      </c>
    </row>
    <row r="303" spans="1:3" x14ac:dyDescent="0.2">
      <c r="A303" s="161">
        <v>299</v>
      </c>
      <c r="B303" s="157" t="s">
        <v>1597</v>
      </c>
      <c r="C303" s="160" t="s">
        <v>1522</v>
      </c>
    </row>
    <row r="304" spans="1:3" x14ac:dyDescent="0.2">
      <c r="A304" s="161">
        <v>300</v>
      </c>
      <c r="B304" s="157" t="s">
        <v>1598</v>
      </c>
      <c r="C304" s="160" t="s">
        <v>1542</v>
      </c>
    </row>
    <row r="305" spans="1:3" x14ac:dyDescent="0.2">
      <c r="A305" s="161">
        <v>301</v>
      </c>
      <c r="B305" s="157" t="s">
        <v>1599</v>
      </c>
      <c r="C305" s="160" t="s">
        <v>1542</v>
      </c>
    </row>
    <row r="306" spans="1:3" x14ac:dyDescent="0.2">
      <c r="A306" s="161">
        <v>302</v>
      </c>
      <c r="B306" s="157" t="s">
        <v>1600</v>
      </c>
      <c r="C306" s="160" t="s">
        <v>1542</v>
      </c>
    </row>
    <row r="307" spans="1:3" x14ac:dyDescent="0.2">
      <c r="A307" s="161">
        <v>303</v>
      </c>
      <c r="B307" s="157" t="s">
        <v>1597</v>
      </c>
      <c r="C307" s="160" t="s">
        <v>1522</v>
      </c>
    </row>
    <row r="308" spans="1:3" x14ac:dyDescent="0.2">
      <c r="A308" s="161">
        <v>304</v>
      </c>
      <c r="B308" s="157" t="s">
        <v>1597</v>
      </c>
      <c r="C308" s="160" t="s">
        <v>1522</v>
      </c>
    </row>
    <row r="309" spans="1:3" x14ac:dyDescent="0.2">
      <c r="A309" s="161">
        <v>305</v>
      </c>
      <c r="B309" s="157" t="s">
        <v>1601</v>
      </c>
      <c r="C309" s="160" t="s">
        <v>1542</v>
      </c>
    </row>
    <row r="310" spans="1:3" x14ac:dyDescent="0.2">
      <c r="A310" s="161">
        <v>306</v>
      </c>
      <c r="B310" s="157" t="s">
        <v>1601</v>
      </c>
      <c r="C310" s="160" t="s">
        <v>1542</v>
      </c>
    </row>
    <row r="311" spans="1:3" x14ac:dyDescent="0.2">
      <c r="A311" s="161">
        <v>307</v>
      </c>
      <c r="B311" s="157" t="s">
        <v>1601</v>
      </c>
      <c r="C311" s="160" t="s">
        <v>1542</v>
      </c>
    </row>
    <row r="312" spans="1:3" x14ac:dyDescent="0.2">
      <c r="A312" s="161">
        <v>308</v>
      </c>
      <c r="B312" s="157" t="s">
        <v>1601</v>
      </c>
      <c r="C312" s="160" t="s">
        <v>1542</v>
      </c>
    </row>
    <row r="313" spans="1:3" x14ac:dyDescent="0.2">
      <c r="A313" s="161">
        <v>309</v>
      </c>
      <c r="B313" s="157" t="s">
        <v>1602</v>
      </c>
      <c r="C313" s="160" t="s">
        <v>1542</v>
      </c>
    </row>
    <row r="314" spans="1:3" x14ac:dyDescent="0.2">
      <c r="A314" s="161">
        <v>310</v>
      </c>
      <c r="B314" s="157" t="s">
        <v>1603</v>
      </c>
      <c r="C314" s="160" t="s">
        <v>1542</v>
      </c>
    </row>
    <row r="315" spans="1:3" x14ac:dyDescent="0.2">
      <c r="A315" s="161">
        <v>312</v>
      </c>
      <c r="B315" s="157" t="s">
        <v>1604</v>
      </c>
      <c r="C315" s="160" t="s">
        <v>1542</v>
      </c>
    </row>
    <row r="316" spans="1:3" x14ac:dyDescent="0.2">
      <c r="A316" s="161">
        <v>313</v>
      </c>
      <c r="B316" s="157" t="s">
        <v>1605</v>
      </c>
      <c r="C316" s="160" t="s">
        <v>1522</v>
      </c>
    </row>
    <row r="317" spans="1:3" x14ac:dyDescent="0.2">
      <c r="A317" s="161">
        <v>314</v>
      </c>
      <c r="B317" s="157" t="s">
        <v>1606</v>
      </c>
      <c r="C317" s="160" t="s">
        <v>1522</v>
      </c>
    </row>
    <row r="318" spans="1:3" x14ac:dyDescent="0.2">
      <c r="A318" s="161">
        <v>315</v>
      </c>
      <c r="B318" s="157" t="s">
        <v>1607</v>
      </c>
      <c r="C318" s="160" t="s">
        <v>1522</v>
      </c>
    </row>
    <row r="319" spans="1:3" x14ac:dyDescent="0.2">
      <c r="A319" s="161">
        <v>316</v>
      </c>
      <c r="B319" s="157" t="s">
        <v>1608</v>
      </c>
      <c r="C319" s="160" t="s">
        <v>1542</v>
      </c>
    </row>
    <row r="320" spans="1:3" x14ac:dyDescent="0.2">
      <c r="A320" s="161">
        <v>317</v>
      </c>
      <c r="B320" s="157" t="s">
        <v>1608</v>
      </c>
      <c r="C320" s="160" t="s">
        <v>1542</v>
      </c>
    </row>
    <row r="321" spans="1:3" x14ac:dyDescent="0.2">
      <c r="A321" s="161">
        <v>318</v>
      </c>
      <c r="B321" s="157" t="s">
        <v>1608</v>
      </c>
      <c r="C321" s="160" t="s">
        <v>1542</v>
      </c>
    </row>
    <row r="322" spans="1:3" x14ac:dyDescent="0.2">
      <c r="A322" s="161">
        <v>319</v>
      </c>
      <c r="B322" s="157" t="s">
        <v>1609</v>
      </c>
      <c r="C322" s="160" t="s">
        <v>1542</v>
      </c>
    </row>
    <row r="323" spans="1:3" x14ac:dyDescent="0.2">
      <c r="A323" s="161">
        <v>320</v>
      </c>
      <c r="B323" s="157" t="s">
        <v>1608</v>
      </c>
      <c r="C323" s="160" t="s">
        <v>1542</v>
      </c>
    </row>
    <row r="324" spans="1:3" x14ac:dyDescent="0.2">
      <c r="A324" s="161">
        <v>321</v>
      </c>
      <c r="B324" s="157" t="s">
        <v>1608</v>
      </c>
      <c r="C324" s="160" t="s">
        <v>1542</v>
      </c>
    </row>
    <row r="325" spans="1:3" x14ac:dyDescent="0.2">
      <c r="A325" s="161">
        <v>322</v>
      </c>
      <c r="B325" s="157" t="s">
        <v>1608</v>
      </c>
      <c r="C325" s="160" t="s">
        <v>1542</v>
      </c>
    </row>
    <row r="326" spans="1:3" x14ac:dyDescent="0.2">
      <c r="A326" s="161">
        <v>323</v>
      </c>
      <c r="B326" s="157" t="s">
        <v>1608</v>
      </c>
      <c r="C326" s="160" t="s">
        <v>1542</v>
      </c>
    </row>
    <row r="327" spans="1:3" x14ac:dyDescent="0.2">
      <c r="A327" s="161">
        <v>324</v>
      </c>
      <c r="B327" s="157" t="s">
        <v>1610</v>
      </c>
      <c r="C327" s="160" t="s">
        <v>1542</v>
      </c>
    </row>
    <row r="328" spans="1:3" x14ac:dyDescent="0.2">
      <c r="A328" s="161">
        <v>325</v>
      </c>
      <c r="B328" s="157" t="s">
        <v>1611</v>
      </c>
      <c r="C328" s="160" t="s">
        <v>1542</v>
      </c>
    </row>
    <row r="329" spans="1:3" x14ac:dyDescent="0.2">
      <c r="A329" s="161">
        <v>326</v>
      </c>
      <c r="B329" s="157" t="s">
        <v>1611</v>
      </c>
      <c r="C329" s="160" t="s">
        <v>1542</v>
      </c>
    </row>
    <row r="330" spans="1:3" x14ac:dyDescent="0.2">
      <c r="A330" s="161">
        <v>327</v>
      </c>
      <c r="B330" s="157" t="s">
        <v>1611</v>
      </c>
      <c r="C330" s="160" t="s">
        <v>1542</v>
      </c>
    </row>
    <row r="331" spans="1:3" x14ac:dyDescent="0.2">
      <c r="A331" s="161">
        <v>328</v>
      </c>
      <c r="B331" s="157" t="s">
        <v>1611</v>
      </c>
      <c r="C331" s="160" t="s">
        <v>1542</v>
      </c>
    </row>
    <row r="332" spans="1:3" x14ac:dyDescent="0.2">
      <c r="A332" s="161">
        <v>329</v>
      </c>
      <c r="B332" s="157" t="s">
        <v>1611</v>
      </c>
      <c r="C332" s="160" t="s">
        <v>1542</v>
      </c>
    </row>
    <row r="333" spans="1:3" x14ac:dyDescent="0.2">
      <c r="A333" s="161">
        <v>330</v>
      </c>
      <c r="B333" s="157" t="s">
        <v>1611</v>
      </c>
      <c r="C333" s="160" t="s">
        <v>1542</v>
      </c>
    </row>
    <row r="334" spans="1:3" x14ac:dyDescent="0.2">
      <c r="A334" s="161">
        <v>331</v>
      </c>
      <c r="B334" s="157" t="s">
        <v>1611</v>
      </c>
      <c r="C334" s="160" t="s">
        <v>1542</v>
      </c>
    </row>
    <row r="335" spans="1:3" x14ac:dyDescent="0.2">
      <c r="A335" s="161">
        <v>332</v>
      </c>
      <c r="B335" s="157" t="s">
        <v>1611</v>
      </c>
      <c r="C335" s="160" t="s">
        <v>1522</v>
      </c>
    </row>
    <row r="336" spans="1:3" x14ac:dyDescent="0.2">
      <c r="A336" s="161">
        <v>334</v>
      </c>
      <c r="B336" s="157" t="s">
        <v>1612</v>
      </c>
      <c r="C336" s="160" t="s">
        <v>1542</v>
      </c>
    </row>
    <row r="337" spans="1:3" x14ac:dyDescent="0.2">
      <c r="A337" s="161">
        <v>335</v>
      </c>
      <c r="B337" s="157" t="s">
        <v>1613</v>
      </c>
      <c r="C337" s="160" t="s">
        <v>1542</v>
      </c>
    </row>
    <row r="338" spans="1:3" x14ac:dyDescent="0.2">
      <c r="A338" s="161">
        <v>336</v>
      </c>
      <c r="B338" s="157" t="s">
        <v>1614</v>
      </c>
      <c r="C338" s="160" t="s">
        <v>1522</v>
      </c>
    </row>
    <row r="339" spans="1:3" x14ac:dyDescent="0.2">
      <c r="A339" s="161">
        <v>337</v>
      </c>
      <c r="B339" s="157" t="s">
        <v>1614</v>
      </c>
      <c r="C339" s="160" t="s">
        <v>1522</v>
      </c>
    </row>
    <row r="340" spans="1:3" x14ac:dyDescent="0.2">
      <c r="A340" s="161">
        <v>338</v>
      </c>
      <c r="B340" s="157" t="s">
        <v>1615</v>
      </c>
      <c r="C340" s="160" t="s">
        <v>1542</v>
      </c>
    </row>
    <row r="341" spans="1:3" x14ac:dyDescent="0.2">
      <c r="A341" s="161">
        <v>339</v>
      </c>
      <c r="B341" s="157" t="s">
        <v>1616</v>
      </c>
      <c r="C341" s="160" t="s">
        <v>1522</v>
      </c>
    </row>
    <row r="342" spans="1:3" x14ac:dyDescent="0.2">
      <c r="A342" s="161">
        <v>340</v>
      </c>
      <c r="B342" s="157" t="s">
        <v>1616</v>
      </c>
      <c r="C342" s="160" t="s">
        <v>1522</v>
      </c>
    </row>
    <row r="343" spans="1:3" x14ac:dyDescent="0.2">
      <c r="A343" s="161">
        <v>341</v>
      </c>
      <c r="B343" s="157" t="s">
        <v>1616</v>
      </c>
      <c r="C343" s="160" t="s">
        <v>1522</v>
      </c>
    </row>
    <row r="344" spans="1:3" x14ac:dyDescent="0.2">
      <c r="A344" s="161">
        <v>342</v>
      </c>
      <c r="B344" s="157" t="s">
        <v>1617</v>
      </c>
      <c r="C344" s="160" t="s">
        <v>1542</v>
      </c>
    </row>
    <row r="345" spans="1:3" x14ac:dyDescent="0.2">
      <c r="A345" s="161">
        <v>343</v>
      </c>
      <c r="B345" s="157" t="s">
        <v>1618</v>
      </c>
      <c r="C345" s="160" t="s">
        <v>1542</v>
      </c>
    </row>
    <row r="346" spans="1:3" x14ac:dyDescent="0.2">
      <c r="A346" s="161">
        <v>344</v>
      </c>
      <c r="B346" s="157" t="s">
        <v>1619</v>
      </c>
      <c r="C346" s="160" t="s">
        <v>1542</v>
      </c>
    </row>
    <row r="347" spans="1:3" x14ac:dyDescent="0.2">
      <c r="A347" s="161">
        <v>344</v>
      </c>
      <c r="B347" s="157" t="s">
        <v>1619</v>
      </c>
      <c r="C347" s="160" t="s">
        <v>1522</v>
      </c>
    </row>
    <row r="348" spans="1:3" x14ac:dyDescent="0.2">
      <c r="A348" s="161">
        <v>345</v>
      </c>
      <c r="B348" s="157" t="s">
        <v>1620</v>
      </c>
      <c r="C348" s="160" t="s">
        <v>1542</v>
      </c>
    </row>
    <row r="349" spans="1:3" x14ac:dyDescent="0.2">
      <c r="A349" s="161">
        <v>346</v>
      </c>
      <c r="B349" s="157" t="s">
        <v>1621</v>
      </c>
      <c r="C349" s="160" t="s">
        <v>1522</v>
      </c>
    </row>
    <row r="350" spans="1:3" x14ac:dyDescent="0.2">
      <c r="A350" s="161">
        <v>347</v>
      </c>
      <c r="B350" s="157" t="s">
        <v>1622</v>
      </c>
      <c r="C350" s="160" t="s">
        <v>1522</v>
      </c>
    </row>
    <row r="351" spans="1:3" x14ac:dyDescent="0.2">
      <c r="A351" s="161">
        <v>348</v>
      </c>
      <c r="B351" s="157" t="s">
        <v>1622</v>
      </c>
      <c r="C351" s="160" t="s">
        <v>1522</v>
      </c>
    </row>
    <row r="352" spans="1:3" x14ac:dyDescent="0.2">
      <c r="A352" s="161">
        <v>349</v>
      </c>
      <c r="B352" s="157" t="s">
        <v>1568</v>
      </c>
      <c r="C352" s="160" t="s">
        <v>1542</v>
      </c>
    </row>
    <row r="353" spans="1:3" x14ac:dyDescent="0.2">
      <c r="A353" s="161">
        <v>350</v>
      </c>
      <c r="B353" s="157" t="s">
        <v>1623</v>
      </c>
      <c r="C353" s="160" t="s">
        <v>1522</v>
      </c>
    </row>
    <row r="354" spans="1:3" x14ac:dyDescent="0.2">
      <c r="A354" s="161">
        <v>351</v>
      </c>
      <c r="B354" s="157" t="s">
        <v>1624</v>
      </c>
      <c r="C354" s="160" t="s">
        <v>1542</v>
      </c>
    </row>
    <row r="355" spans="1:3" x14ac:dyDescent="0.2">
      <c r="A355" s="161">
        <v>352</v>
      </c>
      <c r="B355" s="157" t="s">
        <v>1625</v>
      </c>
      <c r="C355" s="160" t="s">
        <v>1542</v>
      </c>
    </row>
    <row r="356" spans="1:3" x14ac:dyDescent="0.2">
      <c r="A356" s="161">
        <v>353</v>
      </c>
      <c r="B356" s="157" t="s">
        <v>1626</v>
      </c>
      <c r="C356" s="160" t="s">
        <v>1542</v>
      </c>
    </row>
    <row r="357" spans="1:3" x14ac:dyDescent="0.2">
      <c r="A357" s="161">
        <v>354</v>
      </c>
      <c r="B357" s="157" t="s">
        <v>1543</v>
      </c>
      <c r="C357" s="160" t="s">
        <v>1522</v>
      </c>
    </row>
    <row r="358" spans="1:3" x14ac:dyDescent="0.2">
      <c r="A358" s="161">
        <v>355</v>
      </c>
      <c r="B358" s="157" t="s">
        <v>1627</v>
      </c>
      <c r="C358" s="160" t="s">
        <v>1542</v>
      </c>
    </row>
    <row r="359" spans="1:3" x14ac:dyDescent="0.2">
      <c r="A359" s="161">
        <v>357</v>
      </c>
      <c r="B359" s="157" t="s">
        <v>1628</v>
      </c>
      <c r="C359" s="160" t="s">
        <v>1522</v>
      </c>
    </row>
    <row r="360" spans="1:3" x14ac:dyDescent="0.2">
      <c r="A360" s="161">
        <v>358</v>
      </c>
      <c r="B360" s="157" t="s">
        <v>1628</v>
      </c>
      <c r="C360" s="160" t="s">
        <v>1522</v>
      </c>
    </row>
    <row r="361" spans="1:3" x14ac:dyDescent="0.2">
      <c r="A361" s="161">
        <v>359</v>
      </c>
      <c r="B361" s="157" t="s">
        <v>1628</v>
      </c>
      <c r="C361" s="160" t="s">
        <v>1522</v>
      </c>
    </row>
    <row r="362" spans="1:3" x14ac:dyDescent="0.2">
      <c r="A362" s="161">
        <v>360</v>
      </c>
      <c r="B362" s="157" t="s">
        <v>1628</v>
      </c>
      <c r="C362" s="160" t="s">
        <v>1522</v>
      </c>
    </row>
    <row r="363" spans="1:3" x14ac:dyDescent="0.2">
      <c r="A363" s="161">
        <v>361</v>
      </c>
      <c r="B363" s="157" t="s">
        <v>1628</v>
      </c>
      <c r="C363" s="160" t="s">
        <v>1522</v>
      </c>
    </row>
    <row r="364" spans="1:3" x14ac:dyDescent="0.2">
      <c r="A364" s="161">
        <v>362</v>
      </c>
      <c r="B364" s="157" t="s">
        <v>1628</v>
      </c>
      <c r="C364" s="160" t="s">
        <v>1522</v>
      </c>
    </row>
    <row r="365" spans="1:3" x14ac:dyDescent="0.2">
      <c r="A365" s="161">
        <v>363</v>
      </c>
      <c r="B365" s="157" t="s">
        <v>1628</v>
      </c>
      <c r="C365" s="160" t="s">
        <v>1522</v>
      </c>
    </row>
    <row r="366" spans="1:3" x14ac:dyDescent="0.2">
      <c r="A366" s="161">
        <v>364</v>
      </c>
      <c r="B366" s="157" t="s">
        <v>1628</v>
      </c>
      <c r="C366" s="160" t="s">
        <v>1522</v>
      </c>
    </row>
    <row r="367" spans="1:3" x14ac:dyDescent="0.2">
      <c r="A367" s="161">
        <v>365</v>
      </c>
      <c r="B367" s="157" t="s">
        <v>1628</v>
      </c>
      <c r="C367" s="160" t="s">
        <v>1522</v>
      </c>
    </row>
    <row r="368" spans="1:3" x14ac:dyDescent="0.2">
      <c r="A368" s="161">
        <v>366</v>
      </c>
      <c r="B368" s="157" t="s">
        <v>1628</v>
      </c>
      <c r="C368" s="160" t="s">
        <v>1522</v>
      </c>
    </row>
    <row r="369" spans="1:3" x14ac:dyDescent="0.2">
      <c r="A369" s="161">
        <v>367</v>
      </c>
      <c r="B369" s="157" t="s">
        <v>1628</v>
      </c>
      <c r="C369" s="160" t="s">
        <v>1522</v>
      </c>
    </row>
    <row r="370" spans="1:3" x14ac:dyDescent="0.2">
      <c r="A370" s="161">
        <v>368</v>
      </c>
      <c r="B370" s="157" t="s">
        <v>1628</v>
      </c>
      <c r="C370" s="160" t="s">
        <v>1522</v>
      </c>
    </row>
    <row r="371" spans="1:3" x14ac:dyDescent="0.2">
      <c r="A371" s="161">
        <v>369</v>
      </c>
      <c r="B371" s="157" t="s">
        <v>1628</v>
      </c>
      <c r="C371" s="160" t="s">
        <v>1522</v>
      </c>
    </row>
    <row r="372" spans="1:3" x14ac:dyDescent="0.2">
      <c r="A372" s="161">
        <v>370</v>
      </c>
      <c r="B372" s="157" t="s">
        <v>1628</v>
      </c>
      <c r="C372" s="160" t="s">
        <v>1522</v>
      </c>
    </row>
    <row r="373" spans="1:3" x14ac:dyDescent="0.2">
      <c r="A373" s="161">
        <v>371</v>
      </c>
      <c r="B373" s="157" t="s">
        <v>1628</v>
      </c>
      <c r="C373" s="160" t="s">
        <v>1522</v>
      </c>
    </row>
    <row r="374" spans="1:3" x14ac:dyDescent="0.2">
      <c r="A374" s="161">
        <v>372</v>
      </c>
      <c r="B374" s="157" t="s">
        <v>1608</v>
      </c>
      <c r="C374" s="160" t="s">
        <v>1542</v>
      </c>
    </row>
    <row r="375" spans="1:3" x14ac:dyDescent="0.2">
      <c r="A375" s="161">
        <v>373</v>
      </c>
      <c r="B375" s="157" t="s">
        <v>1556</v>
      </c>
      <c r="C375" s="160" t="s">
        <v>1542</v>
      </c>
    </row>
    <row r="376" spans="1:3" x14ac:dyDescent="0.2">
      <c r="A376" s="161">
        <v>374</v>
      </c>
      <c r="B376" s="157" t="s">
        <v>1556</v>
      </c>
      <c r="C376" s="160" t="s">
        <v>1542</v>
      </c>
    </row>
    <row r="377" spans="1:3" x14ac:dyDescent="0.2">
      <c r="A377" s="161">
        <v>375</v>
      </c>
      <c r="B377" s="157" t="s">
        <v>1556</v>
      </c>
      <c r="C377" s="160" t="s">
        <v>1542</v>
      </c>
    </row>
    <row r="378" spans="1:3" x14ac:dyDescent="0.2">
      <c r="A378" s="161">
        <v>376</v>
      </c>
      <c r="B378" s="157" t="s">
        <v>1556</v>
      </c>
      <c r="C378" s="160" t="s">
        <v>1542</v>
      </c>
    </row>
    <row r="379" spans="1:3" x14ac:dyDescent="0.2">
      <c r="A379" s="161">
        <v>377</v>
      </c>
      <c r="B379" s="157" t="s">
        <v>1556</v>
      </c>
      <c r="C379" s="160" t="s">
        <v>1542</v>
      </c>
    </row>
    <row r="380" spans="1:3" x14ac:dyDescent="0.2">
      <c r="A380" s="161">
        <v>378</v>
      </c>
      <c r="B380" s="157" t="s">
        <v>1556</v>
      </c>
      <c r="C380" s="160" t="s">
        <v>1542</v>
      </c>
    </row>
    <row r="381" spans="1:3" x14ac:dyDescent="0.2">
      <c r="A381" s="161">
        <v>380</v>
      </c>
      <c r="B381" s="157" t="s">
        <v>1556</v>
      </c>
      <c r="C381" s="160" t="s">
        <v>1542</v>
      </c>
    </row>
    <row r="382" spans="1:3" x14ac:dyDescent="0.2">
      <c r="A382" s="161">
        <v>381</v>
      </c>
      <c r="B382" s="157" t="s">
        <v>1556</v>
      </c>
      <c r="C382" s="160" t="s">
        <v>1542</v>
      </c>
    </row>
    <row r="383" spans="1:3" x14ac:dyDescent="0.2">
      <c r="A383" s="161">
        <v>382</v>
      </c>
      <c r="B383" s="157" t="s">
        <v>1556</v>
      </c>
      <c r="C383" s="160" t="s">
        <v>1542</v>
      </c>
    </row>
    <row r="384" spans="1:3" x14ac:dyDescent="0.2">
      <c r="A384" s="161">
        <v>384</v>
      </c>
      <c r="B384" s="157" t="s">
        <v>1568</v>
      </c>
      <c r="C384" s="160" t="s">
        <v>1542</v>
      </c>
    </row>
    <row r="385" spans="1:3" x14ac:dyDescent="0.2">
      <c r="A385" s="161">
        <v>385</v>
      </c>
      <c r="B385" s="157" t="s">
        <v>1556</v>
      </c>
      <c r="C385" s="160" t="s">
        <v>1522</v>
      </c>
    </row>
    <row r="386" spans="1:3" x14ac:dyDescent="0.2">
      <c r="A386" s="161">
        <v>386</v>
      </c>
      <c r="B386" s="157" t="s">
        <v>1535</v>
      </c>
      <c r="C386" s="160" t="s">
        <v>1522</v>
      </c>
    </row>
    <row r="387" spans="1:3" x14ac:dyDescent="0.2">
      <c r="A387" s="161">
        <v>387</v>
      </c>
      <c r="B387" s="157" t="s">
        <v>1561</v>
      </c>
      <c r="C387" s="160" t="s">
        <v>1522</v>
      </c>
    </row>
    <row r="388" spans="1:3" x14ac:dyDescent="0.2">
      <c r="A388" s="161">
        <v>388</v>
      </c>
      <c r="B388" s="157" t="s">
        <v>1556</v>
      </c>
      <c r="C388" s="160" t="s">
        <v>1522</v>
      </c>
    </row>
    <row r="389" spans="1:3" x14ac:dyDescent="0.2">
      <c r="A389" s="161">
        <v>389</v>
      </c>
      <c r="B389" s="157" t="s">
        <v>1547</v>
      </c>
      <c r="C389" s="160" t="s">
        <v>1522</v>
      </c>
    </row>
    <row r="390" spans="1:3" x14ac:dyDescent="0.2">
      <c r="A390" s="161">
        <v>390</v>
      </c>
      <c r="B390" s="157" t="s">
        <v>1556</v>
      </c>
      <c r="C390" s="160" t="s">
        <v>1542</v>
      </c>
    </row>
    <row r="391" spans="1:3" x14ac:dyDescent="0.2">
      <c r="A391" s="161">
        <v>391</v>
      </c>
      <c r="B391" s="157" t="s">
        <v>1629</v>
      </c>
      <c r="C391" s="160" t="s">
        <v>1522</v>
      </c>
    </row>
    <row r="392" spans="1:3" x14ac:dyDescent="0.2">
      <c r="A392" s="161">
        <v>392</v>
      </c>
      <c r="B392" s="157" t="s">
        <v>1630</v>
      </c>
      <c r="C392" s="160" t="s">
        <v>1542</v>
      </c>
    </row>
    <row r="393" spans="1:3" x14ac:dyDescent="0.2">
      <c r="A393" s="161">
        <v>393</v>
      </c>
      <c r="B393" s="157" t="s">
        <v>1631</v>
      </c>
      <c r="C393" s="160" t="s">
        <v>1542</v>
      </c>
    </row>
    <row r="394" spans="1:3" x14ac:dyDescent="0.2">
      <c r="A394" s="161">
        <v>394</v>
      </c>
      <c r="B394" s="157" t="s">
        <v>1587</v>
      </c>
      <c r="C394" s="160" t="s">
        <v>1542</v>
      </c>
    </row>
    <row r="395" spans="1:3" x14ac:dyDescent="0.2">
      <c r="A395" s="161">
        <v>395</v>
      </c>
      <c r="B395" s="157" t="s">
        <v>1632</v>
      </c>
      <c r="C395" s="160" t="s">
        <v>1542</v>
      </c>
    </row>
    <row r="396" spans="1:3" x14ac:dyDescent="0.2">
      <c r="A396" s="161">
        <v>396</v>
      </c>
      <c r="B396" s="157" t="s">
        <v>1566</v>
      </c>
      <c r="C396" s="160" t="s">
        <v>1542</v>
      </c>
    </row>
    <row r="397" spans="1:3" x14ac:dyDescent="0.2">
      <c r="A397" s="161">
        <v>397</v>
      </c>
      <c r="B397" s="157" t="s">
        <v>1633</v>
      </c>
      <c r="C397" s="160" t="s">
        <v>1542</v>
      </c>
    </row>
    <row r="398" spans="1:3" x14ac:dyDescent="0.2">
      <c r="A398" s="161">
        <v>398</v>
      </c>
      <c r="B398" s="157" t="s">
        <v>1634</v>
      </c>
      <c r="C398" s="160" t="s">
        <v>1542</v>
      </c>
    </row>
    <row r="399" spans="1:3" x14ac:dyDescent="0.2">
      <c r="A399" s="161">
        <v>399</v>
      </c>
      <c r="B399" s="157" t="s">
        <v>1635</v>
      </c>
      <c r="C399" s="160" t="s">
        <v>1522</v>
      </c>
    </row>
    <row r="400" spans="1:3" x14ac:dyDescent="0.2">
      <c r="A400" s="161">
        <v>400</v>
      </c>
      <c r="B400" s="157" t="s">
        <v>1586</v>
      </c>
      <c r="C400" s="160" t="s">
        <v>1542</v>
      </c>
    </row>
    <row r="401" spans="1:3" x14ac:dyDescent="0.2">
      <c r="A401" s="161">
        <v>401</v>
      </c>
      <c r="B401" s="157" t="s">
        <v>1636</v>
      </c>
      <c r="C401" s="160" t="s">
        <v>1522</v>
      </c>
    </row>
    <row r="402" spans="1:3" x14ac:dyDescent="0.2">
      <c r="A402" s="161">
        <v>403</v>
      </c>
      <c r="B402" s="157" t="s">
        <v>1541</v>
      </c>
      <c r="C402" s="160" t="s">
        <v>1542</v>
      </c>
    </row>
    <row r="403" spans="1:3" x14ac:dyDescent="0.2">
      <c r="A403" s="161">
        <v>404</v>
      </c>
      <c r="B403" s="157" t="s">
        <v>1637</v>
      </c>
      <c r="C403" s="160" t="s">
        <v>1542</v>
      </c>
    </row>
    <row r="404" spans="1:3" x14ac:dyDescent="0.2">
      <c r="A404" s="161">
        <v>405</v>
      </c>
      <c r="B404" s="157" t="s">
        <v>1638</v>
      </c>
      <c r="C404" s="160" t="s">
        <v>1522</v>
      </c>
    </row>
    <row r="405" spans="1:3" x14ac:dyDescent="0.2">
      <c r="A405" s="161">
        <v>406</v>
      </c>
      <c r="B405" s="157" t="s">
        <v>1639</v>
      </c>
      <c r="C405" s="160" t="s">
        <v>1522</v>
      </c>
    </row>
    <row r="406" spans="1:3" x14ac:dyDescent="0.2">
      <c r="A406" s="161">
        <v>407</v>
      </c>
      <c r="B406" s="157" t="s">
        <v>1640</v>
      </c>
      <c r="C406" s="160" t="s">
        <v>1522</v>
      </c>
    </row>
    <row r="407" spans="1:3" x14ac:dyDescent="0.2">
      <c r="A407" s="161">
        <v>408</v>
      </c>
      <c r="B407" s="157" t="s">
        <v>1641</v>
      </c>
      <c r="C407" s="160" t="s">
        <v>1522</v>
      </c>
    </row>
    <row r="408" spans="1:3" x14ac:dyDescent="0.2">
      <c r="A408" s="161">
        <v>409</v>
      </c>
      <c r="B408" s="157" t="s">
        <v>1642</v>
      </c>
      <c r="C408" s="160" t="s">
        <v>1522</v>
      </c>
    </row>
    <row r="409" spans="1:3" x14ac:dyDescent="0.2">
      <c r="A409" s="161">
        <v>410</v>
      </c>
      <c r="B409" s="157" t="s">
        <v>1643</v>
      </c>
      <c r="C409" s="160" t="s">
        <v>1522</v>
      </c>
    </row>
    <row r="410" spans="1:3" x14ac:dyDescent="0.2">
      <c r="A410" s="161">
        <v>411</v>
      </c>
      <c r="B410" s="157" t="s">
        <v>1644</v>
      </c>
      <c r="C410" s="160" t="s">
        <v>1522</v>
      </c>
    </row>
    <row r="411" spans="1:3" x14ac:dyDescent="0.2">
      <c r="A411" s="161">
        <v>412</v>
      </c>
      <c r="B411" s="157" t="s">
        <v>1645</v>
      </c>
      <c r="C411" s="160" t="s">
        <v>1522</v>
      </c>
    </row>
    <row r="412" spans="1:3" x14ac:dyDescent="0.2">
      <c r="A412" s="161">
        <v>413</v>
      </c>
      <c r="B412" s="157" t="s">
        <v>1646</v>
      </c>
      <c r="C412" s="160" t="s">
        <v>1522</v>
      </c>
    </row>
    <row r="413" spans="1:3" x14ac:dyDescent="0.2">
      <c r="A413" s="161">
        <v>414</v>
      </c>
      <c r="B413" s="157" t="s">
        <v>1647</v>
      </c>
      <c r="C413" s="160" t="s">
        <v>1522</v>
      </c>
    </row>
    <row r="414" spans="1:3" x14ac:dyDescent="0.2">
      <c r="A414" s="161">
        <v>415</v>
      </c>
      <c r="B414" s="157" t="s">
        <v>1648</v>
      </c>
      <c r="C414" s="160" t="s">
        <v>1522</v>
      </c>
    </row>
    <row r="415" spans="1:3" x14ac:dyDescent="0.2">
      <c r="A415" s="161">
        <v>416</v>
      </c>
      <c r="B415" s="157" t="s">
        <v>1649</v>
      </c>
      <c r="C415" s="160" t="s">
        <v>1522</v>
      </c>
    </row>
    <row r="416" spans="1:3" x14ac:dyDescent="0.2">
      <c r="A416" s="161">
        <v>417</v>
      </c>
      <c r="B416" s="157" t="s">
        <v>1650</v>
      </c>
      <c r="C416" s="160" t="s">
        <v>1522</v>
      </c>
    </row>
    <row r="417" spans="1:3" x14ac:dyDescent="0.2">
      <c r="A417" s="161">
        <v>418</v>
      </c>
      <c r="B417" s="157" t="s">
        <v>1651</v>
      </c>
      <c r="C417" s="160" t="s">
        <v>1522</v>
      </c>
    </row>
    <row r="418" spans="1:3" x14ac:dyDescent="0.2">
      <c r="A418" s="161">
        <v>419</v>
      </c>
      <c r="B418" s="157" t="s">
        <v>1652</v>
      </c>
      <c r="C418" s="160" t="s">
        <v>1522</v>
      </c>
    </row>
    <row r="419" spans="1:3" x14ac:dyDescent="0.2">
      <c r="A419" s="161">
        <v>420</v>
      </c>
      <c r="B419" s="157" t="s">
        <v>1653</v>
      </c>
      <c r="C419" s="160" t="s">
        <v>1522</v>
      </c>
    </row>
    <row r="420" spans="1:3" x14ac:dyDescent="0.2">
      <c r="A420" s="161">
        <v>421</v>
      </c>
      <c r="B420" s="157" t="s">
        <v>1654</v>
      </c>
      <c r="C420" s="160" t="s">
        <v>1522</v>
      </c>
    </row>
    <row r="421" spans="1:3" x14ac:dyDescent="0.2">
      <c r="A421" s="161">
        <v>422</v>
      </c>
      <c r="B421" s="157" t="s">
        <v>1655</v>
      </c>
      <c r="C421" s="160" t="s">
        <v>1522</v>
      </c>
    </row>
    <row r="422" spans="1:3" x14ac:dyDescent="0.2">
      <c r="A422" s="161">
        <v>423</v>
      </c>
      <c r="B422" s="157" t="s">
        <v>1656</v>
      </c>
      <c r="C422" s="160" t="s">
        <v>1522</v>
      </c>
    </row>
    <row r="423" spans="1:3" x14ac:dyDescent="0.2">
      <c r="A423" s="161">
        <v>424</v>
      </c>
      <c r="B423" s="157" t="s">
        <v>1657</v>
      </c>
      <c r="C423" s="160" t="s">
        <v>1522</v>
      </c>
    </row>
    <row r="424" spans="1:3" x14ac:dyDescent="0.2">
      <c r="A424" s="161">
        <v>425</v>
      </c>
      <c r="B424" s="157" t="s">
        <v>1658</v>
      </c>
      <c r="C424" s="160" t="s">
        <v>1542</v>
      </c>
    </row>
    <row r="425" spans="1:3" x14ac:dyDescent="0.2">
      <c r="A425" s="161">
        <v>426</v>
      </c>
      <c r="B425" s="157" t="s">
        <v>1568</v>
      </c>
      <c r="C425" s="160" t="s">
        <v>1542</v>
      </c>
    </row>
    <row r="426" spans="1:3" x14ac:dyDescent="0.2">
      <c r="A426" s="161">
        <v>427</v>
      </c>
      <c r="B426" s="157" t="s">
        <v>1659</v>
      </c>
      <c r="C426" s="160" t="s">
        <v>1542</v>
      </c>
    </row>
    <row r="427" spans="1:3" x14ac:dyDescent="0.2">
      <c r="A427" s="161">
        <v>428</v>
      </c>
      <c r="B427" s="157" t="s">
        <v>1660</v>
      </c>
      <c r="C427" s="160" t="s">
        <v>1661</v>
      </c>
    </row>
    <row r="428" spans="1:3" x14ac:dyDescent="0.2">
      <c r="A428" s="161">
        <v>429</v>
      </c>
      <c r="B428" s="157" t="s">
        <v>1662</v>
      </c>
      <c r="C428" s="160" t="s">
        <v>1661</v>
      </c>
    </row>
    <row r="429" spans="1:3" x14ac:dyDescent="0.2">
      <c r="A429" s="161">
        <v>430</v>
      </c>
      <c r="B429" s="157" t="s">
        <v>1663</v>
      </c>
      <c r="C429" s="160" t="s">
        <v>1661</v>
      </c>
    </row>
    <row r="430" spans="1:3" x14ac:dyDescent="0.2">
      <c r="A430" s="161">
        <v>431</v>
      </c>
      <c r="B430" s="157" t="s">
        <v>1664</v>
      </c>
      <c r="C430" s="160" t="s">
        <v>1661</v>
      </c>
    </row>
    <row r="431" spans="1:3" x14ac:dyDescent="0.2">
      <c r="A431" s="161">
        <v>432</v>
      </c>
      <c r="B431" s="157" t="s">
        <v>1568</v>
      </c>
      <c r="C431" s="160" t="s">
        <v>1542</v>
      </c>
    </row>
    <row r="432" spans="1:3" x14ac:dyDescent="0.2">
      <c r="A432" s="161">
        <v>434</v>
      </c>
      <c r="B432" s="157" t="s">
        <v>1665</v>
      </c>
      <c r="C432" s="160" t="s">
        <v>1522</v>
      </c>
    </row>
    <row r="433" spans="1:3" x14ac:dyDescent="0.2">
      <c r="A433" s="161">
        <v>435</v>
      </c>
      <c r="B433" s="157" t="s">
        <v>1666</v>
      </c>
      <c r="C433" s="160" t="s">
        <v>1542</v>
      </c>
    </row>
    <row r="434" spans="1:3" x14ac:dyDescent="0.2">
      <c r="A434" s="161">
        <v>436</v>
      </c>
      <c r="B434" s="157" t="s">
        <v>1667</v>
      </c>
      <c r="C434" s="160" t="s">
        <v>1542</v>
      </c>
    </row>
    <row r="435" spans="1:3" x14ac:dyDescent="0.2">
      <c r="A435" s="161">
        <v>437</v>
      </c>
      <c r="B435" s="157" t="s">
        <v>1668</v>
      </c>
      <c r="C435" s="160" t="s">
        <v>1542</v>
      </c>
    </row>
    <row r="436" spans="1:3" x14ac:dyDescent="0.2">
      <c r="A436" s="161">
        <v>439</v>
      </c>
      <c r="B436" s="157" t="s">
        <v>1669</v>
      </c>
      <c r="C436" s="160" t="s">
        <v>1542</v>
      </c>
    </row>
    <row r="437" spans="1:3" x14ac:dyDescent="0.2">
      <c r="A437" s="161">
        <v>440</v>
      </c>
      <c r="B437" s="157" t="s">
        <v>1670</v>
      </c>
      <c r="C437" s="160" t="s">
        <v>1542</v>
      </c>
    </row>
    <row r="438" spans="1:3" x14ac:dyDescent="0.2">
      <c r="A438" s="161">
        <v>441</v>
      </c>
      <c r="B438" s="157" t="s">
        <v>1572</v>
      </c>
      <c r="C438" s="160" t="s">
        <v>1542</v>
      </c>
    </row>
    <row r="439" spans="1:3" x14ac:dyDescent="0.2">
      <c r="A439" s="161">
        <v>442</v>
      </c>
      <c r="B439" s="157" t="s">
        <v>1568</v>
      </c>
      <c r="C439" s="160" t="s">
        <v>1522</v>
      </c>
    </row>
    <row r="440" spans="1:3" x14ac:dyDescent="0.2">
      <c r="A440" s="161">
        <v>443</v>
      </c>
      <c r="B440" s="157" t="s">
        <v>1608</v>
      </c>
      <c r="C440" s="160" t="s">
        <v>1542</v>
      </c>
    </row>
    <row r="441" spans="1:3" x14ac:dyDescent="0.2">
      <c r="A441" s="161">
        <v>444</v>
      </c>
      <c r="B441" s="157" t="s">
        <v>1611</v>
      </c>
      <c r="C441" s="160" t="s">
        <v>1542</v>
      </c>
    </row>
    <row r="442" spans="1:3" x14ac:dyDescent="0.2">
      <c r="A442" s="161">
        <v>444</v>
      </c>
      <c r="B442" s="157" t="s">
        <v>1611</v>
      </c>
      <c r="C442" s="160" t="s">
        <v>1522</v>
      </c>
    </row>
    <row r="443" spans="1:3" x14ac:dyDescent="0.2">
      <c r="A443" s="161">
        <v>445</v>
      </c>
      <c r="B443" s="157" t="s">
        <v>1671</v>
      </c>
      <c r="C443" s="160" t="s">
        <v>1542</v>
      </c>
    </row>
    <row r="444" spans="1:3" x14ac:dyDescent="0.2">
      <c r="A444" s="161">
        <v>446</v>
      </c>
      <c r="B444" s="157" t="s">
        <v>1671</v>
      </c>
      <c r="C444" s="160" t="s">
        <v>1542</v>
      </c>
    </row>
    <row r="445" spans="1:3" x14ac:dyDescent="0.2">
      <c r="A445" s="161">
        <v>447</v>
      </c>
      <c r="B445" s="157" t="s">
        <v>1582</v>
      </c>
      <c r="C445" s="160" t="s">
        <v>1542</v>
      </c>
    </row>
    <row r="446" spans="1:3" x14ac:dyDescent="0.2">
      <c r="A446" s="161">
        <v>448</v>
      </c>
      <c r="B446" s="157" t="s">
        <v>1582</v>
      </c>
      <c r="C446" s="160" t="s">
        <v>1542</v>
      </c>
    </row>
    <row r="447" spans="1:3" x14ac:dyDescent="0.2">
      <c r="A447" s="161">
        <v>449</v>
      </c>
      <c r="B447" s="157" t="s">
        <v>1582</v>
      </c>
      <c r="C447" s="160" t="s">
        <v>1542</v>
      </c>
    </row>
    <row r="448" spans="1:3" x14ac:dyDescent="0.2">
      <c r="A448" s="161">
        <v>450</v>
      </c>
      <c r="B448" s="157" t="s">
        <v>1582</v>
      </c>
      <c r="C448" s="160" t="s">
        <v>1542</v>
      </c>
    </row>
    <row r="449" spans="1:3" x14ac:dyDescent="0.2">
      <c r="A449" s="161">
        <v>451</v>
      </c>
      <c r="B449" s="157" t="s">
        <v>1582</v>
      </c>
      <c r="C449" s="160" t="s">
        <v>1542</v>
      </c>
    </row>
    <row r="450" spans="1:3" x14ac:dyDescent="0.2">
      <c r="A450" s="161">
        <v>452</v>
      </c>
      <c r="B450" s="157" t="s">
        <v>1582</v>
      </c>
      <c r="C450" s="160" t="s">
        <v>1542</v>
      </c>
    </row>
    <row r="451" spans="1:3" x14ac:dyDescent="0.2">
      <c r="A451" s="161">
        <v>453</v>
      </c>
      <c r="B451" s="157" t="s">
        <v>1582</v>
      </c>
      <c r="C451" s="160" t="s">
        <v>1542</v>
      </c>
    </row>
    <row r="452" spans="1:3" x14ac:dyDescent="0.2">
      <c r="A452" s="161">
        <v>454</v>
      </c>
      <c r="B452" s="157" t="s">
        <v>1582</v>
      </c>
      <c r="C452" s="160" t="s">
        <v>1542</v>
      </c>
    </row>
    <row r="453" spans="1:3" x14ac:dyDescent="0.2">
      <c r="A453" s="161">
        <v>455</v>
      </c>
      <c r="B453" s="157" t="s">
        <v>1582</v>
      </c>
      <c r="C453" s="160" t="s">
        <v>1542</v>
      </c>
    </row>
    <row r="454" spans="1:3" x14ac:dyDescent="0.2">
      <c r="A454" s="161">
        <v>456</v>
      </c>
      <c r="B454" s="157" t="s">
        <v>1582</v>
      </c>
      <c r="C454" s="160" t="s">
        <v>1542</v>
      </c>
    </row>
    <row r="455" spans="1:3" x14ac:dyDescent="0.2">
      <c r="A455" s="161">
        <v>459</v>
      </c>
      <c r="B455" s="157" t="s">
        <v>1582</v>
      </c>
      <c r="C455" s="160" t="s">
        <v>1542</v>
      </c>
    </row>
    <row r="456" spans="1:3" x14ac:dyDescent="0.2">
      <c r="A456" s="161">
        <v>460</v>
      </c>
      <c r="B456" s="157" t="s">
        <v>1672</v>
      </c>
      <c r="C456" s="160" t="s">
        <v>1522</v>
      </c>
    </row>
    <row r="457" spans="1:3" x14ac:dyDescent="0.2">
      <c r="A457" s="161">
        <v>461</v>
      </c>
      <c r="B457" s="157" t="s">
        <v>1672</v>
      </c>
      <c r="C457" s="160" t="s">
        <v>1522</v>
      </c>
    </row>
    <row r="458" spans="1:3" x14ac:dyDescent="0.2">
      <c r="A458" s="161">
        <v>462</v>
      </c>
      <c r="B458" s="157" t="s">
        <v>1673</v>
      </c>
      <c r="C458" s="160" t="s">
        <v>1522</v>
      </c>
    </row>
    <row r="459" spans="1:3" x14ac:dyDescent="0.2">
      <c r="A459" s="161">
        <v>463</v>
      </c>
      <c r="B459" s="157" t="s">
        <v>1674</v>
      </c>
      <c r="C459" s="160" t="s">
        <v>1522</v>
      </c>
    </row>
    <row r="460" spans="1:3" x14ac:dyDescent="0.2">
      <c r="A460" s="161">
        <v>464</v>
      </c>
      <c r="B460" s="157" t="s">
        <v>1675</v>
      </c>
      <c r="C460" s="160" t="s">
        <v>1542</v>
      </c>
    </row>
    <row r="461" spans="1:3" x14ac:dyDescent="0.2">
      <c r="A461" s="161">
        <v>465</v>
      </c>
      <c r="B461" s="157" t="s">
        <v>1676</v>
      </c>
      <c r="C461" s="160" t="s">
        <v>1542</v>
      </c>
    </row>
    <row r="462" spans="1:3" x14ac:dyDescent="0.2">
      <c r="A462" s="161">
        <v>466</v>
      </c>
      <c r="B462" s="157" t="s">
        <v>1677</v>
      </c>
      <c r="C462" s="160" t="s">
        <v>1542</v>
      </c>
    </row>
    <row r="463" spans="1:3" x14ac:dyDescent="0.2">
      <c r="A463" s="161">
        <v>467</v>
      </c>
      <c r="B463" s="157" t="s">
        <v>1677</v>
      </c>
      <c r="C463" s="160" t="s">
        <v>1542</v>
      </c>
    </row>
    <row r="464" spans="1:3" x14ac:dyDescent="0.2">
      <c r="A464" s="161">
        <v>468</v>
      </c>
      <c r="B464" s="157" t="s">
        <v>1677</v>
      </c>
      <c r="C464" s="160" t="s">
        <v>1542</v>
      </c>
    </row>
    <row r="465" spans="1:3" x14ac:dyDescent="0.2">
      <c r="A465" s="161">
        <v>469</v>
      </c>
      <c r="B465" s="157" t="s">
        <v>1677</v>
      </c>
      <c r="C465" s="160" t="s">
        <v>1542</v>
      </c>
    </row>
    <row r="466" spans="1:3" x14ac:dyDescent="0.2">
      <c r="A466" s="161">
        <v>470</v>
      </c>
      <c r="B466" s="157" t="s">
        <v>1677</v>
      </c>
      <c r="C466" s="160" t="s">
        <v>1542</v>
      </c>
    </row>
    <row r="467" spans="1:3" x14ac:dyDescent="0.2">
      <c r="A467" s="161">
        <v>473</v>
      </c>
      <c r="B467" s="157" t="s">
        <v>1678</v>
      </c>
      <c r="C467" s="160" t="s">
        <v>1542</v>
      </c>
    </row>
    <row r="468" spans="1:3" x14ac:dyDescent="0.2">
      <c r="A468" s="161">
        <v>474</v>
      </c>
      <c r="B468" s="157" t="s">
        <v>1679</v>
      </c>
      <c r="C468" s="160" t="s">
        <v>1522</v>
      </c>
    </row>
    <row r="469" spans="1:3" x14ac:dyDescent="0.2">
      <c r="A469" s="161">
        <v>475</v>
      </c>
      <c r="B469" s="157" t="s">
        <v>1680</v>
      </c>
      <c r="C469" s="160" t="s">
        <v>1542</v>
      </c>
    </row>
    <row r="470" spans="1:3" x14ac:dyDescent="0.2">
      <c r="A470" s="161">
        <v>476</v>
      </c>
      <c r="B470" s="157" t="s">
        <v>1681</v>
      </c>
      <c r="C470" s="160" t="s">
        <v>1522</v>
      </c>
    </row>
    <row r="471" spans="1:3" x14ac:dyDescent="0.2">
      <c r="A471" s="161">
        <v>477</v>
      </c>
      <c r="B471" s="157" t="s">
        <v>1681</v>
      </c>
      <c r="C471" s="160" t="s">
        <v>1522</v>
      </c>
    </row>
    <row r="472" spans="1:3" x14ac:dyDescent="0.2">
      <c r="A472" s="161">
        <v>478</v>
      </c>
      <c r="B472" s="157" t="s">
        <v>1611</v>
      </c>
      <c r="C472" s="160" t="s">
        <v>1542</v>
      </c>
    </row>
    <row r="473" spans="1:3" x14ac:dyDescent="0.2">
      <c r="A473" s="161">
        <v>479</v>
      </c>
      <c r="B473" s="157" t="s">
        <v>1669</v>
      </c>
      <c r="C473" s="160" t="s">
        <v>1542</v>
      </c>
    </row>
    <row r="474" spans="1:3" x14ac:dyDescent="0.2">
      <c r="A474" s="161">
        <v>480</v>
      </c>
      <c r="B474" s="157" t="s">
        <v>1669</v>
      </c>
      <c r="C474" s="160" t="s">
        <v>1542</v>
      </c>
    </row>
    <row r="475" spans="1:3" x14ac:dyDescent="0.2">
      <c r="A475" s="161">
        <v>481</v>
      </c>
      <c r="B475" s="157" t="s">
        <v>1669</v>
      </c>
      <c r="C475" s="160" t="s">
        <v>1542</v>
      </c>
    </row>
    <row r="476" spans="1:3" x14ac:dyDescent="0.2">
      <c r="A476" s="161">
        <v>482</v>
      </c>
      <c r="B476" s="157" t="s">
        <v>1682</v>
      </c>
      <c r="C476" s="160" t="s">
        <v>1683</v>
      </c>
    </row>
    <row r="477" spans="1:3" x14ac:dyDescent="0.2">
      <c r="A477" s="161">
        <v>483</v>
      </c>
      <c r="B477" s="157" t="s">
        <v>1684</v>
      </c>
      <c r="C477" s="160" t="s">
        <v>1683</v>
      </c>
    </row>
    <row r="478" spans="1:3" x14ac:dyDescent="0.2">
      <c r="A478" s="161">
        <v>484</v>
      </c>
      <c r="B478" s="157" t="s">
        <v>1685</v>
      </c>
      <c r="C478" s="160" t="s">
        <v>1683</v>
      </c>
    </row>
    <row r="479" spans="1:3" x14ac:dyDescent="0.2">
      <c r="A479" s="161">
        <v>485</v>
      </c>
      <c r="B479" s="157" t="s">
        <v>1686</v>
      </c>
      <c r="C479" s="160" t="s">
        <v>1683</v>
      </c>
    </row>
    <row r="480" spans="1:3" x14ac:dyDescent="0.2">
      <c r="A480" s="161">
        <v>486</v>
      </c>
      <c r="B480" s="157" t="s">
        <v>1687</v>
      </c>
      <c r="C480" s="160" t="s">
        <v>1683</v>
      </c>
    </row>
    <row r="481" spans="1:3" x14ac:dyDescent="0.2">
      <c r="A481" s="161">
        <v>487</v>
      </c>
      <c r="B481" s="157" t="s">
        <v>1688</v>
      </c>
      <c r="C481" s="160" t="s">
        <v>1683</v>
      </c>
    </row>
    <row r="482" spans="1:3" x14ac:dyDescent="0.2">
      <c r="A482" s="161">
        <v>488</v>
      </c>
      <c r="B482" s="157" t="s">
        <v>1689</v>
      </c>
      <c r="C482" s="160" t="s">
        <v>1683</v>
      </c>
    </row>
    <row r="483" spans="1:3" x14ac:dyDescent="0.2">
      <c r="A483" s="161">
        <v>489</v>
      </c>
      <c r="B483" s="157" t="s">
        <v>1690</v>
      </c>
      <c r="C483" s="160" t="s">
        <v>1683</v>
      </c>
    </row>
    <row r="484" spans="1:3" x14ac:dyDescent="0.2">
      <c r="A484" s="161">
        <v>490</v>
      </c>
      <c r="B484" s="157" t="s">
        <v>1691</v>
      </c>
      <c r="C484" s="160" t="s">
        <v>1683</v>
      </c>
    </row>
    <row r="485" spans="1:3" x14ac:dyDescent="0.2">
      <c r="A485" s="161">
        <v>491</v>
      </c>
      <c r="B485" s="157" t="s">
        <v>1692</v>
      </c>
      <c r="C485" s="160" t="s">
        <v>1683</v>
      </c>
    </row>
    <row r="486" spans="1:3" x14ac:dyDescent="0.2">
      <c r="A486" s="161">
        <v>492</v>
      </c>
      <c r="B486" s="157" t="s">
        <v>1693</v>
      </c>
      <c r="C486" s="160" t="s">
        <v>1683</v>
      </c>
    </row>
    <row r="487" spans="1:3" x14ac:dyDescent="0.2">
      <c r="A487" s="161">
        <v>493</v>
      </c>
      <c r="B487" s="157" t="s">
        <v>1694</v>
      </c>
      <c r="C487" s="160" t="s">
        <v>1683</v>
      </c>
    </row>
    <row r="488" spans="1:3" x14ac:dyDescent="0.2">
      <c r="A488" s="161">
        <v>494</v>
      </c>
      <c r="B488" s="157" t="s">
        <v>1695</v>
      </c>
      <c r="C488" s="160" t="s">
        <v>1683</v>
      </c>
    </row>
    <row r="489" spans="1:3" x14ac:dyDescent="0.2">
      <c r="A489" s="161">
        <v>495</v>
      </c>
      <c r="B489" s="157" t="s">
        <v>1696</v>
      </c>
      <c r="C489" s="160" t="s">
        <v>1683</v>
      </c>
    </row>
    <row r="490" spans="1:3" x14ac:dyDescent="0.2">
      <c r="A490" s="161">
        <v>496</v>
      </c>
      <c r="B490" s="157" t="s">
        <v>1697</v>
      </c>
      <c r="C490" s="160" t="s">
        <v>1683</v>
      </c>
    </row>
    <row r="491" spans="1:3" x14ac:dyDescent="0.2">
      <c r="A491" s="161">
        <v>497</v>
      </c>
      <c r="B491" s="157" t="s">
        <v>1698</v>
      </c>
      <c r="C491" s="160" t="s">
        <v>1683</v>
      </c>
    </row>
    <row r="492" spans="1:3" x14ac:dyDescent="0.2">
      <c r="A492" s="161">
        <v>498</v>
      </c>
      <c r="B492" s="157" t="s">
        <v>1699</v>
      </c>
      <c r="C492" s="160" t="s">
        <v>1683</v>
      </c>
    </row>
    <row r="493" spans="1:3" x14ac:dyDescent="0.2">
      <c r="A493" s="161">
        <v>701</v>
      </c>
      <c r="B493" s="157" t="s">
        <v>1700</v>
      </c>
      <c r="C493" s="160" t="s">
        <v>1522</v>
      </c>
    </row>
    <row r="494" spans="1:3" x14ac:dyDescent="0.2">
      <c r="A494" s="161">
        <v>702</v>
      </c>
      <c r="B494" s="157" t="s">
        <v>1700</v>
      </c>
      <c r="C494" s="160" t="s">
        <v>1522</v>
      </c>
    </row>
    <row r="495" spans="1:3" x14ac:dyDescent="0.2">
      <c r="A495" s="161">
        <v>703</v>
      </c>
      <c r="B495" s="157" t="s">
        <v>1634</v>
      </c>
      <c r="C495" s="160" t="s">
        <v>1522</v>
      </c>
    </row>
    <row r="496" spans="1:3" x14ac:dyDescent="0.2">
      <c r="A496" s="161">
        <v>704</v>
      </c>
      <c r="B496" s="157" t="s">
        <v>1634</v>
      </c>
      <c r="C496" s="160" t="s">
        <v>1522</v>
      </c>
    </row>
    <row r="497" spans="1:3" x14ac:dyDescent="0.2">
      <c r="A497" s="161">
        <v>705</v>
      </c>
      <c r="B497" s="157" t="s">
        <v>1634</v>
      </c>
      <c r="C497" s="160" t="s">
        <v>1522</v>
      </c>
    </row>
    <row r="498" spans="1:3" x14ac:dyDescent="0.2">
      <c r="A498" s="161">
        <v>706</v>
      </c>
      <c r="B498" s="157" t="s">
        <v>1634</v>
      </c>
      <c r="C498" s="160" t="s">
        <v>1522</v>
      </c>
    </row>
    <row r="499" spans="1:3" x14ac:dyDescent="0.2">
      <c r="A499" s="161">
        <v>707</v>
      </c>
      <c r="B499" s="157" t="s">
        <v>1634</v>
      </c>
      <c r="C499" s="160" t="s">
        <v>1522</v>
      </c>
    </row>
    <row r="500" spans="1:3" x14ac:dyDescent="0.2">
      <c r="A500" s="161">
        <v>708</v>
      </c>
      <c r="B500" s="157" t="s">
        <v>1634</v>
      </c>
      <c r="C500" s="160" t="s">
        <v>1522</v>
      </c>
    </row>
    <row r="501" spans="1:3" x14ac:dyDescent="0.2">
      <c r="A501" s="161">
        <v>709</v>
      </c>
      <c r="B501" s="157" t="s">
        <v>1634</v>
      </c>
      <c r="C501" s="160" t="s">
        <v>1522</v>
      </c>
    </row>
    <row r="502" spans="1:3" x14ac:dyDescent="0.2">
      <c r="A502" s="161">
        <v>710</v>
      </c>
      <c r="B502" s="157" t="s">
        <v>1634</v>
      </c>
      <c r="C502" s="160" t="s">
        <v>1522</v>
      </c>
    </row>
    <row r="503" spans="1:3" x14ac:dyDescent="0.2">
      <c r="A503" s="161">
        <v>711</v>
      </c>
      <c r="B503" s="157" t="s">
        <v>1634</v>
      </c>
      <c r="C503" s="160" t="s">
        <v>1522</v>
      </c>
    </row>
    <row r="504" spans="1:3" x14ac:dyDescent="0.2">
      <c r="A504" s="161">
        <v>712</v>
      </c>
      <c r="B504" s="157" t="s">
        <v>1701</v>
      </c>
      <c r="C504" s="160" t="s">
        <v>1522</v>
      </c>
    </row>
    <row r="505" spans="1:3" x14ac:dyDescent="0.2">
      <c r="A505" s="161">
        <v>713</v>
      </c>
      <c r="B505" s="157" t="s">
        <v>1701</v>
      </c>
      <c r="C505" s="160" t="s">
        <v>1522</v>
      </c>
    </row>
    <row r="506" spans="1:3" x14ac:dyDescent="0.2">
      <c r="A506" s="161">
        <v>714</v>
      </c>
      <c r="B506" s="157" t="s">
        <v>1701</v>
      </c>
      <c r="C506" s="160" t="s">
        <v>1522</v>
      </c>
    </row>
    <row r="507" spans="1:3" x14ac:dyDescent="0.2">
      <c r="A507" s="161">
        <v>715</v>
      </c>
      <c r="B507" s="157" t="s">
        <v>1701</v>
      </c>
      <c r="C507" s="160" t="s">
        <v>1522</v>
      </c>
    </row>
    <row r="508" spans="1:3" x14ac:dyDescent="0.2">
      <c r="A508" s="161">
        <v>716</v>
      </c>
      <c r="B508" s="157" t="s">
        <v>1702</v>
      </c>
      <c r="C508" s="160" t="s">
        <v>1522</v>
      </c>
    </row>
    <row r="509" spans="1:3" x14ac:dyDescent="0.2">
      <c r="A509" s="161">
        <v>717</v>
      </c>
      <c r="B509" s="157" t="s">
        <v>1702</v>
      </c>
      <c r="C509" s="160" t="s">
        <v>1522</v>
      </c>
    </row>
    <row r="510" spans="1:3" x14ac:dyDescent="0.2">
      <c r="A510" s="161">
        <v>718</v>
      </c>
      <c r="B510" s="157" t="s">
        <v>1703</v>
      </c>
      <c r="C510" s="160" t="s">
        <v>1522</v>
      </c>
    </row>
    <row r="511" spans="1:3" x14ac:dyDescent="0.2">
      <c r="A511" s="161">
        <v>719</v>
      </c>
      <c r="B511" s="157" t="s">
        <v>1703</v>
      </c>
      <c r="C511" s="160" t="s">
        <v>1522</v>
      </c>
    </row>
    <row r="512" spans="1:3" x14ac:dyDescent="0.2">
      <c r="A512" s="161">
        <v>720</v>
      </c>
      <c r="B512" s="157" t="s">
        <v>1569</v>
      </c>
      <c r="C512" s="160" t="s">
        <v>1542</v>
      </c>
    </row>
    <row r="513" spans="1:3" x14ac:dyDescent="0.2">
      <c r="A513" s="161">
        <v>721</v>
      </c>
      <c r="B513" s="157" t="s">
        <v>1704</v>
      </c>
      <c r="C513" s="160" t="s">
        <v>1542</v>
      </c>
    </row>
    <row r="514" spans="1:3" x14ac:dyDescent="0.2">
      <c r="A514" s="161">
        <v>722</v>
      </c>
      <c r="B514" s="157" t="s">
        <v>1704</v>
      </c>
      <c r="C514" s="160" t="s">
        <v>1542</v>
      </c>
    </row>
    <row r="515" spans="1:3" x14ac:dyDescent="0.2">
      <c r="A515" s="161">
        <v>723</v>
      </c>
      <c r="B515" s="157" t="s">
        <v>1704</v>
      </c>
      <c r="C515" s="160" t="s">
        <v>1542</v>
      </c>
    </row>
    <row r="516" spans="1:3" x14ac:dyDescent="0.2">
      <c r="A516" s="161">
        <v>724</v>
      </c>
      <c r="B516" s="157" t="s">
        <v>1704</v>
      </c>
      <c r="C516" s="160" t="s">
        <v>1542</v>
      </c>
    </row>
    <row r="517" spans="1:3" x14ac:dyDescent="0.2">
      <c r="A517" s="161">
        <v>725</v>
      </c>
      <c r="B517" s="157" t="s">
        <v>1704</v>
      </c>
      <c r="C517" s="160" t="s">
        <v>1542</v>
      </c>
    </row>
    <row r="518" spans="1:3" x14ac:dyDescent="0.2">
      <c r="A518" s="161">
        <v>726</v>
      </c>
      <c r="B518" s="157" t="s">
        <v>1704</v>
      </c>
      <c r="C518" s="160" t="s">
        <v>1542</v>
      </c>
    </row>
    <row r="519" spans="1:3" x14ac:dyDescent="0.2">
      <c r="A519" s="161">
        <v>727</v>
      </c>
      <c r="B519" s="157" t="s">
        <v>1704</v>
      </c>
      <c r="C519" s="160" t="s">
        <v>1542</v>
      </c>
    </row>
    <row r="520" spans="1:3" x14ac:dyDescent="0.2">
      <c r="A520" s="161">
        <v>728</v>
      </c>
      <c r="B520" s="157" t="s">
        <v>1705</v>
      </c>
      <c r="C520" s="160" t="s">
        <v>1542</v>
      </c>
    </row>
    <row r="521" spans="1:3" x14ac:dyDescent="0.2">
      <c r="A521" s="161">
        <v>729</v>
      </c>
      <c r="B521" s="157" t="s">
        <v>1704</v>
      </c>
      <c r="C521" s="160" t="s">
        <v>1542</v>
      </c>
    </row>
    <row r="522" spans="1:3" x14ac:dyDescent="0.2">
      <c r="A522" s="161">
        <v>730</v>
      </c>
      <c r="B522" s="157" t="s">
        <v>1705</v>
      </c>
      <c r="C522" s="160" t="s">
        <v>1542</v>
      </c>
    </row>
    <row r="523" spans="1:3" x14ac:dyDescent="0.2">
      <c r="A523" s="161">
        <v>731</v>
      </c>
      <c r="B523" s="157" t="s">
        <v>1704</v>
      </c>
      <c r="C523" s="160" t="s">
        <v>1542</v>
      </c>
    </row>
    <row r="524" spans="1:3" x14ac:dyDescent="0.2">
      <c r="A524" s="161">
        <v>732</v>
      </c>
      <c r="B524" s="157" t="s">
        <v>1705</v>
      </c>
      <c r="C524" s="160" t="s">
        <v>1542</v>
      </c>
    </row>
    <row r="525" spans="1:3" x14ac:dyDescent="0.2">
      <c r="A525" s="161">
        <v>733</v>
      </c>
      <c r="B525" s="157" t="s">
        <v>1704</v>
      </c>
      <c r="C525" s="160" t="s">
        <v>1542</v>
      </c>
    </row>
    <row r="526" spans="1:3" x14ac:dyDescent="0.2">
      <c r="A526" s="161">
        <v>734</v>
      </c>
      <c r="B526" s="157" t="s">
        <v>1705</v>
      </c>
      <c r="C526" s="160" t="s">
        <v>1542</v>
      </c>
    </row>
    <row r="527" spans="1:3" x14ac:dyDescent="0.2">
      <c r="A527" s="161">
        <v>735</v>
      </c>
      <c r="B527" s="157" t="s">
        <v>1704</v>
      </c>
      <c r="C527" s="160" t="s">
        <v>1542</v>
      </c>
    </row>
    <row r="528" spans="1:3" x14ac:dyDescent="0.2">
      <c r="A528" s="161">
        <v>736</v>
      </c>
      <c r="B528" s="157" t="s">
        <v>1705</v>
      </c>
      <c r="C528" s="160" t="s">
        <v>1542</v>
      </c>
    </row>
    <row r="529" spans="1:3" x14ac:dyDescent="0.2">
      <c r="A529" s="161">
        <v>737</v>
      </c>
      <c r="B529" s="157" t="s">
        <v>1704</v>
      </c>
      <c r="C529" s="160" t="s">
        <v>1542</v>
      </c>
    </row>
    <row r="530" spans="1:3" x14ac:dyDescent="0.2">
      <c r="A530" s="161">
        <v>738</v>
      </c>
      <c r="B530" s="157" t="s">
        <v>1705</v>
      </c>
      <c r="C530" s="160" t="s">
        <v>1542</v>
      </c>
    </row>
    <row r="531" spans="1:3" x14ac:dyDescent="0.2">
      <c r="A531" s="161">
        <v>739</v>
      </c>
      <c r="B531" s="157" t="s">
        <v>1704</v>
      </c>
      <c r="C531" s="160" t="s">
        <v>1542</v>
      </c>
    </row>
    <row r="532" spans="1:3" x14ac:dyDescent="0.2">
      <c r="A532" s="161">
        <v>740</v>
      </c>
      <c r="B532" s="157" t="s">
        <v>1705</v>
      </c>
      <c r="C532" s="160" t="s">
        <v>1542</v>
      </c>
    </row>
    <row r="533" spans="1:3" x14ac:dyDescent="0.2">
      <c r="A533" s="161">
        <v>741</v>
      </c>
      <c r="B533" s="157" t="s">
        <v>1704</v>
      </c>
      <c r="C533" s="160" t="s">
        <v>1542</v>
      </c>
    </row>
    <row r="534" spans="1:3" x14ac:dyDescent="0.2">
      <c r="A534" s="161">
        <v>742</v>
      </c>
      <c r="B534" s="157" t="s">
        <v>1705</v>
      </c>
      <c r="C534" s="160" t="s">
        <v>1542</v>
      </c>
    </row>
    <row r="535" spans="1:3" x14ac:dyDescent="0.2">
      <c r="A535" s="161">
        <v>743</v>
      </c>
      <c r="B535" s="157" t="s">
        <v>1704</v>
      </c>
      <c r="C535" s="160" t="s">
        <v>1542</v>
      </c>
    </row>
    <row r="536" spans="1:3" x14ac:dyDescent="0.2">
      <c r="A536" s="161">
        <v>744</v>
      </c>
      <c r="B536" s="157" t="s">
        <v>1705</v>
      </c>
      <c r="C536" s="160" t="s">
        <v>1542</v>
      </c>
    </row>
    <row r="537" spans="1:3" x14ac:dyDescent="0.2">
      <c r="A537" s="161">
        <v>745</v>
      </c>
      <c r="B537" s="157" t="s">
        <v>1704</v>
      </c>
      <c r="C537" s="160" t="s">
        <v>1542</v>
      </c>
    </row>
    <row r="538" spans="1:3" x14ac:dyDescent="0.2">
      <c r="A538" s="161">
        <v>746</v>
      </c>
      <c r="B538" s="157" t="s">
        <v>1705</v>
      </c>
      <c r="C538" s="160" t="s">
        <v>1542</v>
      </c>
    </row>
    <row r="539" spans="1:3" x14ac:dyDescent="0.2">
      <c r="A539" s="161">
        <v>747</v>
      </c>
      <c r="B539" s="157" t="s">
        <v>1704</v>
      </c>
      <c r="C539" s="160" t="s">
        <v>1542</v>
      </c>
    </row>
    <row r="540" spans="1:3" x14ac:dyDescent="0.2">
      <c r="A540" s="161">
        <v>748</v>
      </c>
      <c r="B540" s="157" t="s">
        <v>1704</v>
      </c>
      <c r="C540" s="160" t="s">
        <v>1542</v>
      </c>
    </row>
    <row r="541" spans="1:3" x14ac:dyDescent="0.2">
      <c r="A541" s="161">
        <v>749</v>
      </c>
      <c r="B541" s="157" t="s">
        <v>1705</v>
      </c>
      <c r="C541" s="160" t="s">
        <v>1542</v>
      </c>
    </row>
    <row r="542" spans="1:3" x14ac:dyDescent="0.2">
      <c r="A542" s="161">
        <v>752</v>
      </c>
      <c r="B542" s="157" t="s">
        <v>1704</v>
      </c>
      <c r="C542" s="160" t="s">
        <v>1542</v>
      </c>
    </row>
    <row r="543" spans="1:3" x14ac:dyDescent="0.2">
      <c r="A543" s="161">
        <v>753</v>
      </c>
      <c r="B543" s="157" t="s">
        <v>1706</v>
      </c>
      <c r="C543" s="160" t="s">
        <v>1542</v>
      </c>
    </row>
    <row r="544" spans="1:3" x14ac:dyDescent="0.2">
      <c r="A544" s="161">
        <v>754</v>
      </c>
      <c r="B544" s="157" t="s">
        <v>1704</v>
      </c>
      <c r="C544" s="160" t="s">
        <v>1542</v>
      </c>
    </row>
    <row r="545" spans="1:3" x14ac:dyDescent="0.2">
      <c r="A545" s="161">
        <v>755</v>
      </c>
      <c r="B545" s="157" t="s">
        <v>1706</v>
      </c>
      <c r="C545" s="160" t="s">
        <v>1542</v>
      </c>
    </row>
    <row r="546" spans="1:3" x14ac:dyDescent="0.2">
      <c r="A546" s="161">
        <v>756</v>
      </c>
      <c r="B546" s="157" t="s">
        <v>1704</v>
      </c>
      <c r="C546" s="160" t="s">
        <v>1542</v>
      </c>
    </row>
    <row r="547" spans="1:3" x14ac:dyDescent="0.2">
      <c r="A547" s="161">
        <v>757</v>
      </c>
      <c r="B547" s="157" t="s">
        <v>1706</v>
      </c>
      <c r="C547" s="160" t="s">
        <v>1542</v>
      </c>
    </row>
    <row r="548" spans="1:3" x14ac:dyDescent="0.2">
      <c r="A548" s="161">
        <v>758</v>
      </c>
      <c r="B548" s="157" t="s">
        <v>1704</v>
      </c>
      <c r="C548" s="160" t="s">
        <v>1542</v>
      </c>
    </row>
    <row r="549" spans="1:3" x14ac:dyDescent="0.2">
      <c r="A549" s="161">
        <v>759</v>
      </c>
      <c r="B549" s="157" t="s">
        <v>1706</v>
      </c>
      <c r="C549" s="160" t="s">
        <v>1542</v>
      </c>
    </row>
    <row r="550" spans="1:3" x14ac:dyDescent="0.2">
      <c r="A550" s="161">
        <v>760</v>
      </c>
      <c r="B550" s="157" t="s">
        <v>1704</v>
      </c>
      <c r="C550" s="160" t="s">
        <v>1542</v>
      </c>
    </row>
    <row r="551" spans="1:3" x14ac:dyDescent="0.2">
      <c r="A551" s="161">
        <v>761</v>
      </c>
      <c r="B551" s="157" t="s">
        <v>1706</v>
      </c>
      <c r="C551" s="160" t="s">
        <v>1542</v>
      </c>
    </row>
    <row r="552" spans="1:3" x14ac:dyDescent="0.2">
      <c r="A552" s="161">
        <v>762</v>
      </c>
      <c r="B552" s="157" t="s">
        <v>1704</v>
      </c>
      <c r="C552" s="160" t="s">
        <v>1542</v>
      </c>
    </row>
    <row r="553" spans="1:3" x14ac:dyDescent="0.2">
      <c r="A553" s="161">
        <v>763</v>
      </c>
      <c r="B553" s="157" t="s">
        <v>1706</v>
      </c>
      <c r="C553" s="160" t="s">
        <v>1542</v>
      </c>
    </row>
    <row r="554" spans="1:3" x14ac:dyDescent="0.2">
      <c r="A554" s="161">
        <v>764</v>
      </c>
      <c r="B554" s="157" t="s">
        <v>1704</v>
      </c>
      <c r="C554" s="160" t="s">
        <v>1542</v>
      </c>
    </row>
    <row r="555" spans="1:3" x14ac:dyDescent="0.2">
      <c r="A555" s="161">
        <v>765</v>
      </c>
      <c r="B555" s="157" t="s">
        <v>1706</v>
      </c>
      <c r="C555" s="160" t="s">
        <v>1542</v>
      </c>
    </row>
    <row r="556" spans="1:3" x14ac:dyDescent="0.2">
      <c r="A556" s="161">
        <v>766</v>
      </c>
      <c r="B556" s="157" t="s">
        <v>1704</v>
      </c>
      <c r="C556" s="160" t="s">
        <v>1542</v>
      </c>
    </row>
    <row r="557" spans="1:3" x14ac:dyDescent="0.2">
      <c r="A557" s="161">
        <v>767</v>
      </c>
      <c r="B557" s="157" t="s">
        <v>1706</v>
      </c>
      <c r="C557" s="160" t="s">
        <v>1542</v>
      </c>
    </row>
    <row r="558" spans="1:3" x14ac:dyDescent="0.2">
      <c r="A558" s="161">
        <v>768</v>
      </c>
      <c r="B558" s="157" t="s">
        <v>1704</v>
      </c>
      <c r="C558" s="160" t="s">
        <v>1542</v>
      </c>
    </row>
    <row r="559" spans="1:3" x14ac:dyDescent="0.2">
      <c r="A559" s="161">
        <v>769</v>
      </c>
      <c r="B559" s="157" t="s">
        <v>1706</v>
      </c>
      <c r="C559" s="160" t="s">
        <v>1542</v>
      </c>
    </row>
    <row r="560" spans="1:3" x14ac:dyDescent="0.2">
      <c r="A560" s="161">
        <v>770</v>
      </c>
      <c r="B560" s="157" t="s">
        <v>1707</v>
      </c>
      <c r="C560" s="160" t="s">
        <v>1542</v>
      </c>
    </row>
    <row r="561" spans="1:3" x14ac:dyDescent="0.2">
      <c r="A561" s="161">
        <v>775</v>
      </c>
      <c r="B561" s="157" t="s">
        <v>1708</v>
      </c>
      <c r="C561" s="160" t="s">
        <v>1542</v>
      </c>
    </row>
    <row r="562" spans="1:3" x14ac:dyDescent="0.2">
      <c r="A562" s="161">
        <v>776</v>
      </c>
      <c r="B562" s="157" t="s">
        <v>1708</v>
      </c>
      <c r="C562" s="160" t="s">
        <v>1542</v>
      </c>
    </row>
    <row r="563" spans="1:3" x14ac:dyDescent="0.2">
      <c r="A563" s="161">
        <v>781</v>
      </c>
      <c r="B563" s="157" t="s">
        <v>1704</v>
      </c>
      <c r="C563" s="160" t="s">
        <v>1522</v>
      </c>
    </row>
    <row r="564" spans="1:3" x14ac:dyDescent="0.2">
      <c r="A564" s="161">
        <v>782</v>
      </c>
      <c r="B564" s="157" t="s">
        <v>1704</v>
      </c>
      <c r="C564" s="160" t="s">
        <v>1542</v>
      </c>
    </row>
    <row r="565" spans="1:3" x14ac:dyDescent="0.2">
      <c r="A565" s="161">
        <v>783</v>
      </c>
      <c r="B565" s="157" t="s">
        <v>1704</v>
      </c>
      <c r="C565" s="160" t="s">
        <v>1542</v>
      </c>
    </row>
    <row r="566" spans="1:3" x14ac:dyDescent="0.2">
      <c r="A566" s="161">
        <v>784</v>
      </c>
      <c r="B566" s="157" t="s">
        <v>1704</v>
      </c>
      <c r="C566" s="160" t="s">
        <v>1542</v>
      </c>
    </row>
    <row r="567" spans="1:3" x14ac:dyDescent="0.2">
      <c r="A567" s="161">
        <v>785</v>
      </c>
      <c r="B567" s="157" t="s">
        <v>1704</v>
      </c>
      <c r="C567" s="160" t="s">
        <v>1542</v>
      </c>
    </row>
    <row r="568" spans="1:3" x14ac:dyDescent="0.2">
      <c r="A568" s="161">
        <v>786</v>
      </c>
      <c r="B568" s="157" t="s">
        <v>1704</v>
      </c>
      <c r="C568" s="160" t="s">
        <v>1542</v>
      </c>
    </row>
    <row r="569" spans="1:3" x14ac:dyDescent="0.2">
      <c r="A569" s="161">
        <v>787</v>
      </c>
      <c r="B569" s="157" t="s">
        <v>1709</v>
      </c>
      <c r="C569" s="160" t="s">
        <v>1542</v>
      </c>
    </row>
    <row r="570" spans="1:3" x14ac:dyDescent="0.2">
      <c r="A570" s="161">
        <v>788</v>
      </c>
      <c r="B570" s="157" t="s">
        <v>1710</v>
      </c>
      <c r="C570" s="160" t="s">
        <v>1542</v>
      </c>
    </row>
    <row r="571" spans="1:3" x14ac:dyDescent="0.2">
      <c r="A571" s="161">
        <v>789</v>
      </c>
      <c r="B571" s="157" t="s">
        <v>1711</v>
      </c>
      <c r="C571" s="160" t="s">
        <v>1542</v>
      </c>
    </row>
    <row r="572" spans="1:3" x14ac:dyDescent="0.2">
      <c r="A572" s="161">
        <v>790</v>
      </c>
      <c r="B572" s="157" t="s">
        <v>1712</v>
      </c>
      <c r="C572" s="160" t="s">
        <v>1542</v>
      </c>
    </row>
    <row r="573" spans="1:3" x14ac:dyDescent="0.2">
      <c r="A573" s="161">
        <v>791</v>
      </c>
      <c r="B573" s="157" t="s">
        <v>1713</v>
      </c>
      <c r="C573" s="160" t="s">
        <v>1542</v>
      </c>
    </row>
    <row r="574" spans="1:3" x14ac:dyDescent="0.2">
      <c r="A574" s="161">
        <v>792</v>
      </c>
      <c r="B574" s="157" t="s">
        <v>1714</v>
      </c>
      <c r="C574" s="160" t="s">
        <v>1542</v>
      </c>
    </row>
    <row r="575" spans="1:3" x14ac:dyDescent="0.2">
      <c r="A575" s="161">
        <v>793</v>
      </c>
      <c r="B575" s="157" t="s">
        <v>1704</v>
      </c>
      <c r="C575" s="160" t="s">
        <v>1542</v>
      </c>
    </row>
    <row r="576" spans="1:3" x14ac:dyDescent="0.2">
      <c r="A576" s="161">
        <v>794</v>
      </c>
      <c r="B576" s="157" t="s">
        <v>1705</v>
      </c>
      <c r="C576" s="160" t="s">
        <v>1542</v>
      </c>
    </row>
    <row r="577" spans="1:3" x14ac:dyDescent="0.2">
      <c r="A577" s="161">
        <v>801</v>
      </c>
      <c r="B577" s="157" t="s">
        <v>1631</v>
      </c>
      <c r="C577" s="160" t="s">
        <v>1542</v>
      </c>
    </row>
    <row r="578" spans="1:3" x14ac:dyDescent="0.2">
      <c r="A578" s="161">
        <v>802</v>
      </c>
      <c r="B578" s="157" t="s">
        <v>1715</v>
      </c>
      <c r="C578" s="160" t="s">
        <v>1542</v>
      </c>
    </row>
    <row r="579" spans="1:3" x14ac:dyDescent="0.2">
      <c r="A579" s="161">
        <v>803</v>
      </c>
      <c r="B579" s="157" t="s">
        <v>1716</v>
      </c>
      <c r="C579" s="160" t="s">
        <v>1522</v>
      </c>
    </row>
    <row r="580" spans="1:3" x14ac:dyDescent="0.2">
      <c r="A580" s="161">
        <v>804</v>
      </c>
      <c r="B580" s="157" t="s">
        <v>1715</v>
      </c>
      <c r="C580" s="160" t="s">
        <v>1542</v>
      </c>
    </row>
    <row r="581" spans="1:3" x14ac:dyDescent="0.2">
      <c r="A581" s="161">
        <v>805</v>
      </c>
      <c r="B581" s="157" t="s">
        <v>1716</v>
      </c>
      <c r="C581" s="160" t="s">
        <v>1522</v>
      </c>
    </row>
    <row r="582" spans="1:3" x14ac:dyDescent="0.2">
      <c r="A582" s="161">
        <v>806</v>
      </c>
      <c r="B582" s="157" t="s">
        <v>1715</v>
      </c>
      <c r="C582" s="160" t="s">
        <v>1542</v>
      </c>
    </row>
    <row r="583" spans="1:3" x14ac:dyDescent="0.2">
      <c r="A583" s="161">
        <v>807</v>
      </c>
      <c r="B583" s="157" t="s">
        <v>1716</v>
      </c>
      <c r="C583" s="160" t="s">
        <v>1522</v>
      </c>
    </row>
    <row r="584" spans="1:3" x14ac:dyDescent="0.2">
      <c r="A584" s="161">
        <v>808</v>
      </c>
      <c r="B584" s="157" t="s">
        <v>1715</v>
      </c>
      <c r="C584" s="160" t="s">
        <v>1542</v>
      </c>
    </row>
    <row r="585" spans="1:3" x14ac:dyDescent="0.2">
      <c r="A585" s="161">
        <v>809</v>
      </c>
      <c r="B585" s="157" t="s">
        <v>1716</v>
      </c>
      <c r="C585" s="160" t="s">
        <v>1522</v>
      </c>
    </row>
    <row r="586" spans="1:3" x14ac:dyDescent="0.2">
      <c r="A586" s="161">
        <v>810</v>
      </c>
      <c r="B586" s="157" t="s">
        <v>1715</v>
      </c>
      <c r="C586" s="160" t="s">
        <v>1542</v>
      </c>
    </row>
    <row r="587" spans="1:3" x14ac:dyDescent="0.2">
      <c r="A587" s="161">
        <v>811</v>
      </c>
      <c r="B587" s="157" t="s">
        <v>1716</v>
      </c>
      <c r="C587" s="160" t="s">
        <v>1522</v>
      </c>
    </row>
    <row r="588" spans="1:3" x14ac:dyDescent="0.2">
      <c r="A588" s="161">
        <v>812</v>
      </c>
      <c r="B588" s="157" t="s">
        <v>1715</v>
      </c>
      <c r="C588" s="160" t="s">
        <v>1542</v>
      </c>
    </row>
    <row r="589" spans="1:3" x14ac:dyDescent="0.2">
      <c r="A589" s="161">
        <v>813</v>
      </c>
      <c r="B589" s="157" t="s">
        <v>1716</v>
      </c>
      <c r="C589" s="160" t="s">
        <v>1522</v>
      </c>
    </row>
    <row r="590" spans="1:3" x14ac:dyDescent="0.2">
      <c r="A590" s="161">
        <v>814</v>
      </c>
      <c r="B590" s="157" t="s">
        <v>1715</v>
      </c>
      <c r="C590" s="160" t="s">
        <v>1542</v>
      </c>
    </row>
    <row r="591" spans="1:3" x14ac:dyDescent="0.2">
      <c r="A591" s="161">
        <v>815</v>
      </c>
      <c r="B591" s="157" t="s">
        <v>1716</v>
      </c>
      <c r="C591" s="160" t="s">
        <v>1522</v>
      </c>
    </row>
    <row r="592" spans="1:3" x14ac:dyDescent="0.2">
      <c r="A592" s="161">
        <v>816</v>
      </c>
      <c r="B592" s="157" t="s">
        <v>1715</v>
      </c>
      <c r="C592" s="160" t="s">
        <v>1542</v>
      </c>
    </row>
    <row r="593" spans="1:3" x14ac:dyDescent="0.2">
      <c r="A593" s="161">
        <v>817</v>
      </c>
      <c r="B593" s="157" t="s">
        <v>1716</v>
      </c>
      <c r="C593" s="160" t="s">
        <v>1522</v>
      </c>
    </row>
    <row r="594" spans="1:3" x14ac:dyDescent="0.2">
      <c r="A594" s="161">
        <v>818</v>
      </c>
      <c r="B594" s="157" t="s">
        <v>1715</v>
      </c>
      <c r="C594" s="160" t="s">
        <v>1542</v>
      </c>
    </row>
    <row r="595" spans="1:3" x14ac:dyDescent="0.2">
      <c r="A595" s="161">
        <v>819</v>
      </c>
      <c r="B595" s="157" t="s">
        <v>1716</v>
      </c>
      <c r="C595" s="160" t="s">
        <v>1522</v>
      </c>
    </row>
    <row r="596" spans="1:3" x14ac:dyDescent="0.2">
      <c r="A596" s="161">
        <v>820</v>
      </c>
      <c r="B596" s="157" t="s">
        <v>1715</v>
      </c>
      <c r="C596" s="160" t="s">
        <v>1542</v>
      </c>
    </row>
    <row r="597" spans="1:3" x14ac:dyDescent="0.2">
      <c r="A597" s="161">
        <v>821</v>
      </c>
      <c r="B597" s="157" t="s">
        <v>1716</v>
      </c>
      <c r="C597" s="160" t="s">
        <v>1522</v>
      </c>
    </row>
    <row r="598" spans="1:3" x14ac:dyDescent="0.2">
      <c r="A598" s="161">
        <v>822</v>
      </c>
      <c r="B598" s="157" t="s">
        <v>1715</v>
      </c>
      <c r="C598" s="160" t="s">
        <v>1542</v>
      </c>
    </row>
    <row r="599" spans="1:3" x14ac:dyDescent="0.2">
      <c r="A599" s="161">
        <v>823</v>
      </c>
      <c r="B599" s="157" t="s">
        <v>1716</v>
      </c>
      <c r="C599" s="160" t="s">
        <v>1522</v>
      </c>
    </row>
    <row r="600" spans="1:3" x14ac:dyDescent="0.2">
      <c r="A600" s="161">
        <v>824</v>
      </c>
      <c r="B600" s="157" t="s">
        <v>1715</v>
      </c>
      <c r="C600" s="160" t="s">
        <v>1542</v>
      </c>
    </row>
    <row r="601" spans="1:3" x14ac:dyDescent="0.2">
      <c r="A601" s="161">
        <v>825</v>
      </c>
      <c r="B601" s="157" t="s">
        <v>1716</v>
      </c>
      <c r="C601" s="160" t="s">
        <v>1522</v>
      </c>
    </row>
    <row r="602" spans="1:3" x14ac:dyDescent="0.2">
      <c r="A602" s="161">
        <v>826</v>
      </c>
      <c r="B602" s="157" t="s">
        <v>1715</v>
      </c>
      <c r="C602" s="160" t="s">
        <v>1542</v>
      </c>
    </row>
    <row r="603" spans="1:3" x14ac:dyDescent="0.2">
      <c r="A603" s="161">
        <v>827</v>
      </c>
      <c r="B603" s="157" t="s">
        <v>1716</v>
      </c>
      <c r="C603" s="160" t="s">
        <v>1522</v>
      </c>
    </row>
    <row r="604" spans="1:3" x14ac:dyDescent="0.2">
      <c r="A604" s="161">
        <v>828</v>
      </c>
      <c r="B604" s="157" t="s">
        <v>1715</v>
      </c>
      <c r="C604" s="160" t="s">
        <v>1542</v>
      </c>
    </row>
    <row r="605" spans="1:3" x14ac:dyDescent="0.2">
      <c r="A605" s="161">
        <v>829</v>
      </c>
      <c r="B605" s="157" t="s">
        <v>1716</v>
      </c>
      <c r="C605" s="160" t="s">
        <v>1522</v>
      </c>
    </row>
    <row r="606" spans="1:3" x14ac:dyDescent="0.2">
      <c r="A606" s="161">
        <v>830</v>
      </c>
      <c r="B606" s="157" t="s">
        <v>1715</v>
      </c>
      <c r="C606" s="160" t="s">
        <v>1542</v>
      </c>
    </row>
    <row r="607" spans="1:3" x14ac:dyDescent="0.2">
      <c r="A607" s="161">
        <v>831</v>
      </c>
      <c r="B607" s="157" t="s">
        <v>1716</v>
      </c>
      <c r="C607" s="160" t="s">
        <v>1522</v>
      </c>
    </row>
    <row r="608" spans="1:3" x14ac:dyDescent="0.2">
      <c r="A608" s="161">
        <v>832</v>
      </c>
      <c r="B608" s="157" t="s">
        <v>1715</v>
      </c>
      <c r="C608" s="160" t="s">
        <v>1542</v>
      </c>
    </row>
    <row r="609" spans="1:3" x14ac:dyDescent="0.2">
      <c r="A609" s="161">
        <v>833</v>
      </c>
      <c r="B609" s="157" t="s">
        <v>1716</v>
      </c>
      <c r="C609" s="160" t="s">
        <v>1522</v>
      </c>
    </row>
    <row r="610" spans="1:3" x14ac:dyDescent="0.2">
      <c r="A610" s="161">
        <v>834</v>
      </c>
      <c r="B610" s="157" t="s">
        <v>1715</v>
      </c>
      <c r="C610" s="160" t="s">
        <v>1542</v>
      </c>
    </row>
    <row r="611" spans="1:3" x14ac:dyDescent="0.2">
      <c r="A611" s="161">
        <v>835</v>
      </c>
      <c r="B611" s="157" t="s">
        <v>1716</v>
      </c>
      <c r="C611" s="160" t="s">
        <v>1522</v>
      </c>
    </row>
    <row r="612" spans="1:3" x14ac:dyDescent="0.2">
      <c r="A612" s="161">
        <v>836</v>
      </c>
      <c r="B612" s="157" t="s">
        <v>1715</v>
      </c>
      <c r="C612" s="160" t="s">
        <v>1542</v>
      </c>
    </row>
    <row r="613" spans="1:3" x14ac:dyDescent="0.2">
      <c r="A613" s="161">
        <v>837</v>
      </c>
      <c r="B613" s="157" t="s">
        <v>1716</v>
      </c>
      <c r="C613" s="160" t="s">
        <v>1522</v>
      </c>
    </row>
    <row r="614" spans="1:3" x14ac:dyDescent="0.2">
      <c r="A614" s="161">
        <v>838</v>
      </c>
      <c r="B614" s="157" t="s">
        <v>1715</v>
      </c>
      <c r="C614" s="160" t="s">
        <v>1542</v>
      </c>
    </row>
    <row r="615" spans="1:3" x14ac:dyDescent="0.2">
      <c r="A615" s="161">
        <v>839</v>
      </c>
      <c r="B615" s="157" t="s">
        <v>1716</v>
      </c>
      <c r="C615" s="160" t="s">
        <v>1522</v>
      </c>
    </row>
    <row r="616" spans="1:3" x14ac:dyDescent="0.2">
      <c r="A616" s="161">
        <v>840</v>
      </c>
      <c r="B616" s="157" t="s">
        <v>1715</v>
      </c>
      <c r="C616" s="160" t="s">
        <v>1542</v>
      </c>
    </row>
    <row r="617" spans="1:3" x14ac:dyDescent="0.2">
      <c r="A617" s="161">
        <v>841</v>
      </c>
      <c r="B617" s="157" t="s">
        <v>1716</v>
      </c>
      <c r="C617" s="160" t="s">
        <v>1522</v>
      </c>
    </row>
    <row r="618" spans="1:3" x14ac:dyDescent="0.2">
      <c r="A618" s="161">
        <v>842</v>
      </c>
      <c r="B618" s="157" t="s">
        <v>1715</v>
      </c>
      <c r="C618" s="160" t="s">
        <v>1542</v>
      </c>
    </row>
    <row r="619" spans="1:3" x14ac:dyDescent="0.2">
      <c r="A619" s="161">
        <v>843</v>
      </c>
      <c r="B619" s="157" t="s">
        <v>1716</v>
      </c>
      <c r="C619" s="160" t="s">
        <v>1522</v>
      </c>
    </row>
    <row r="620" spans="1:3" x14ac:dyDescent="0.2">
      <c r="A620" s="161">
        <v>844</v>
      </c>
      <c r="B620" s="157" t="s">
        <v>1715</v>
      </c>
      <c r="C620" s="160" t="s">
        <v>1542</v>
      </c>
    </row>
    <row r="621" spans="1:3" x14ac:dyDescent="0.2">
      <c r="A621" s="161">
        <v>845</v>
      </c>
      <c r="B621" s="157" t="s">
        <v>1716</v>
      </c>
      <c r="C621" s="160" t="s">
        <v>1522</v>
      </c>
    </row>
    <row r="622" spans="1:3" x14ac:dyDescent="0.2">
      <c r="A622" s="161">
        <v>846</v>
      </c>
      <c r="B622" s="157" t="s">
        <v>1715</v>
      </c>
      <c r="C622" s="160" t="s">
        <v>1542</v>
      </c>
    </row>
    <row r="623" spans="1:3" x14ac:dyDescent="0.2">
      <c r="A623" s="161">
        <v>847</v>
      </c>
      <c r="B623" s="157" t="s">
        <v>1716</v>
      </c>
      <c r="C623" s="160" t="s">
        <v>1522</v>
      </c>
    </row>
    <row r="624" spans="1:3" x14ac:dyDescent="0.2">
      <c r="A624" s="161">
        <v>848</v>
      </c>
      <c r="B624" s="157" t="s">
        <v>1715</v>
      </c>
      <c r="C624" s="160" t="s">
        <v>1542</v>
      </c>
    </row>
    <row r="625" spans="1:3" x14ac:dyDescent="0.2">
      <c r="A625" s="161">
        <v>849</v>
      </c>
      <c r="B625" s="157" t="s">
        <v>1716</v>
      </c>
      <c r="C625" s="160" t="s">
        <v>1522</v>
      </c>
    </row>
    <row r="626" spans="1:3" x14ac:dyDescent="0.2">
      <c r="A626" s="161">
        <v>850</v>
      </c>
      <c r="B626" s="157" t="s">
        <v>1716</v>
      </c>
      <c r="C626" s="160" t="s">
        <v>1522</v>
      </c>
    </row>
    <row r="627" spans="1:3" x14ac:dyDescent="0.2">
      <c r="A627" s="161">
        <v>851</v>
      </c>
      <c r="B627" s="157" t="s">
        <v>1716</v>
      </c>
      <c r="C627" s="160" t="s">
        <v>1522</v>
      </c>
    </row>
    <row r="628" spans="1:3" x14ac:dyDescent="0.2">
      <c r="A628" s="161">
        <v>852</v>
      </c>
      <c r="B628" s="157" t="s">
        <v>1715</v>
      </c>
      <c r="C628" s="160" t="s">
        <v>1542</v>
      </c>
    </row>
    <row r="629" spans="1:3" x14ac:dyDescent="0.2">
      <c r="A629" s="161">
        <v>853</v>
      </c>
      <c r="B629" s="157" t="s">
        <v>1715</v>
      </c>
      <c r="C629" s="160" t="s">
        <v>1542</v>
      </c>
    </row>
    <row r="630" spans="1:3" x14ac:dyDescent="0.2">
      <c r="A630" s="161">
        <v>854</v>
      </c>
      <c r="B630" s="157" t="s">
        <v>1715</v>
      </c>
      <c r="C630" s="160" t="s">
        <v>1542</v>
      </c>
    </row>
    <row r="631" spans="1:3" x14ac:dyDescent="0.2">
      <c r="A631" s="161">
        <v>855</v>
      </c>
      <c r="B631" s="157" t="s">
        <v>1715</v>
      </c>
      <c r="C631" s="160" t="s">
        <v>1542</v>
      </c>
    </row>
    <row r="632" spans="1:3" x14ac:dyDescent="0.2">
      <c r="A632" s="161">
        <v>856</v>
      </c>
      <c r="B632" s="157" t="s">
        <v>1715</v>
      </c>
      <c r="C632" s="160" t="s">
        <v>1542</v>
      </c>
    </row>
    <row r="633" spans="1:3" x14ac:dyDescent="0.2">
      <c r="A633" s="161">
        <v>857</v>
      </c>
      <c r="B633" s="157" t="s">
        <v>1715</v>
      </c>
      <c r="C633" s="160" t="s">
        <v>1542</v>
      </c>
    </row>
    <row r="634" spans="1:3" x14ac:dyDescent="0.2">
      <c r="A634" s="161">
        <v>858</v>
      </c>
      <c r="B634" s="157" t="s">
        <v>1715</v>
      </c>
      <c r="C634" s="160" t="s">
        <v>1542</v>
      </c>
    </row>
    <row r="635" spans="1:3" x14ac:dyDescent="0.2">
      <c r="A635" s="161">
        <v>859</v>
      </c>
      <c r="B635" s="157" t="s">
        <v>1715</v>
      </c>
      <c r="C635" s="160" t="s">
        <v>1542</v>
      </c>
    </row>
    <row r="636" spans="1:3" x14ac:dyDescent="0.2">
      <c r="A636" s="161">
        <v>860</v>
      </c>
      <c r="B636" s="157" t="s">
        <v>1715</v>
      </c>
      <c r="C636" s="160" t="s">
        <v>1542</v>
      </c>
    </row>
    <row r="637" spans="1:3" x14ac:dyDescent="0.2">
      <c r="A637" s="161">
        <v>861</v>
      </c>
      <c r="B637" s="157" t="s">
        <v>1715</v>
      </c>
      <c r="C637" s="160" t="s">
        <v>1542</v>
      </c>
    </row>
    <row r="638" spans="1:3" x14ac:dyDescent="0.2">
      <c r="A638" s="161">
        <v>862</v>
      </c>
      <c r="B638" s="157" t="s">
        <v>1715</v>
      </c>
      <c r="C638" s="160" t="s">
        <v>1542</v>
      </c>
    </row>
    <row r="639" spans="1:3" x14ac:dyDescent="0.2">
      <c r="A639" s="161">
        <v>863</v>
      </c>
      <c r="B639" s="157" t="s">
        <v>1715</v>
      </c>
      <c r="C639" s="160" t="s">
        <v>1542</v>
      </c>
    </row>
    <row r="640" spans="1:3" x14ac:dyDescent="0.2">
      <c r="A640" s="161">
        <v>864</v>
      </c>
      <c r="B640" s="157" t="s">
        <v>1715</v>
      </c>
      <c r="C640" s="160" t="s">
        <v>1542</v>
      </c>
    </row>
    <row r="641" spans="1:3" x14ac:dyDescent="0.2">
      <c r="A641" s="161">
        <v>865</v>
      </c>
      <c r="B641" s="157" t="s">
        <v>1715</v>
      </c>
      <c r="C641" s="160" t="s">
        <v>1542</v>
      </c>
    </row>
    <row r="642" spans="1:3" x14ac:dyDescent="0.2">
      <c r="A642" s="161">
        <v>866</v>
      </c>
      <c r="B642" s="157" t="s">
        <v>1716</v>
      </c>
      <c r="C642" s="160" t="s">
        <v>1522</v>
      </c>
    </row>
    <row r="643" spans="1:3" x14ac:dyDescent="0.2">
      <c r="A643" s="161">
        <v>867</v>
      </c>
      <c r="B643" s="157" t="s">
        <v>1715</v>
      </c>
      <c r="C643" s="160" t="s">
        <v>1542</v>
      </c>
    </row>
    <row r="644" spans="1:3" x14ac:dyDescent="0.2">
      <c r="A644" s="161">
        <v>868</v>
      </c>
      <c r="B644" s="157" t="s">
        <v>1716</v>
      </c>
      <c r="C644" s="160" t="s">
        <v>1522</v>
      </c>
    </row>
    <row r="645" spans="1:3" x14ac:dyDescent="0.2">
      <c r="A645" s="161">
        <v>869</v>
      </c>
      <c r="B645" s="157" t="s">
        <v>1715</v>
      </c>
      <c r="C645" s="160" t="s">
        <v>1542</v>
      </c>
    </row>
    <row r="646" spans="1:3" x14ac:dyDescent="0.2">
      <c r="A646" s="161">
        <v>870</v>
      </c>
      <c r="B646" s="157" t="s">
        <v>1716</v>
      </c>
      <c r="C646" s="160" t="s">
        <v>1522</v>
      </c>
    </row>
    <row r="647" spans="1:3" x14ac:dyDescent="0.2">
      <c r="A647" s="161">
        <v>871</v>
      </c>
      <c r="B647" s="157" t="s">
        <v>1715</v>
      </c>
      <c r="C647" s="160" t="s">
        <v>1542</v>
      </c>
    </row>
    <row r="648" spans="1:3" x14ac:dyDescent="0.2">
      <c r="A648" s="161">
        <v>872</v>
      </c>
      <c r="B648" s="157" t="s">
        <v>1716</v>
      </c>
      <c r="C648" s="160" t="s">
        <v>1522</v>
      </c>
    </row>
    <row r="649" spans="1:3" x14ac:dyDescent="0.2">
      <c r="A649" s="161">
        <v>873</v>
      </c>
      <c r="B649" s="157" t="s">
        <v>1715</v>
      </c>
      <c r="C649" s="160" t="s">
        <v>1542</v>
      </c>
    </row>
    <row r="650" spans="1:3" x14ac:dyDescent="0.2">
      <c r="A650" s="161">
        <v>874</v>
      </c>
      <c r="B650" s="157" t="s">
        <v>1716</v>
      </c>
      <c r="C650" s="160" t="s">
        <v>1522</v>
      </c>
    </row>
    <row r="651" spans="1:3" x14ac:dyDescent="0.2">
      <c r="A651" s="161">
        <v>875</v>
      </c>
      <c r="B651" s="157" t="s">
        <v>1715</v>
      </c>
      <c r="C651" s="160" t="s">
        <v>1542</v>
      </c>
    </row>
    <row r="652" spans="1:3" x14ac:dyDescent="0.2">
      <c r="A652" s="161">
        <v>876</v>
      </c>
      <c r="B652" s="157" t="s">
        <v>1716</v>
      </c>
      <c r="C652" s="160" t="s">
        <v>1522</v>
      </c>
    </row>
    <row r="653" spans="1:3" x14ac:dyDescent="0.2">
      <c r="A653" s="161">
        <v>877</v>
      </c>
      <c r="B653" s="157" t="s">
        <v>1715</v>
      </c>
      <c r="C653" s="160" t="s">
        <v>1542</v>
      </c>
    </row>
    <row r="654" spans="1:3" x14ac:dyDescent="0.2">
      <c r="A654" s="161">
        <v>878</v>
      </c>
      <c r="B654" s="157" t="s">
        <v>1716</v>
      </c>
      <c r="C654" s="160" t="s">
        <v>1522</v>
      </c>
    </row>
    <row r="655" spans="1:3" x14ac:dyDescent="0.2">
      <c r="A655" s="161">
        <v>879</v>
      </c>
      <c r="B655" s="157" t="s">
        <v>1715</v>
      </c>
      <c r="C655" s="160" t="s">
        <v>1542</v>
      </c>
    </row>
    <row r="656" spans="1:3" x14ac:dyDescent="0.2">
      <c r="A656" s="161">
        <v>880</v>
      </c>
      <c r="B656" s="157" t="s">
        <v>1716</v>
      </c>
      <c r="C656" s="160" t="s">
        <v>1522</v>
      </c>
    </row>
    <row r="657" spans="1:3" x14ac:dyDescent="0.2">
      <c r="A657" s="161">
        <v>881</v>
      </c>
      <c r="B657" s="157" t="s">
        <v>1715</v>
      </c>
      <c r="C657" s="160" t="s">
        <v>1542</v>
      </c>
    </row>
    <row r="658" spans="1:3" x14ac:dyDescent="0.2">
      <c r="A658" s="161">
        <v>882</v>
      </c>
      <c r="B658" s="157" t="s">
        <v>1716</v>
      </c>
      <c r="C658" s="160" t="s">
        <v>1522</v>
      </c>
    </row>
    <row r="659" spans="1:3" x14ac:dyDescent="0.2">
      <c r="A659" s="161">
        <v>883</v>
      </c>
      <c r="B659" s="157" t="s">
        <v>1715</v>
      </c>
      <c r="C659" s="160" t="s">
        <v>1542</v>
      </c>
    </row>
    <row r="660" spans="1:3" x14ac:dyDescent="0.2">
      <c r="A660" s="161">
        <v>884</v>
      </c>
      <c r="B660" s="157" t="s">
        <v>1716</v>
      </c>
      <c r="C660" s="160" t="s">
        <v>1522</v>
      </c>
    </row>
    <row r="661" spans="1:3" x14ac:dyDescent="0.2">
      <c r="A661" s="161">
        <v>885</v>
      </c>
      <c r="B661" s="157" t="s">
        <v>1715</v>
      </c>
      <c r="C661" s="160" t="s">
        <v>1542</v>
      </c>
    </row>
    <row r="662" spans="1:3" x14ac:dyDescent="0.2">
      <c r="A662" s="161">
        <v>886</v>
      </c>
      <c r="B662" s="157" t="s">
        <v>1716</v>
      </c>
      <c r="C662" s="160" t="s">
        <v>1522</v>
      </c>
    </row>
    <row r="663" spans="1:3" x14ac:dyDescent="0.2">
      <c r="A663" s="161">
        <v>887</v>
      </c>
      <c r="B663" s="157" t="s">
        <v>1715</v>
      </c>
      <c r="C663" s="160" t="s">
        <v>1542</v>
      </c>
    </row>
    <row r="664" spans="1:3" x14ac:dyDescent="0.2">
      <c r="A664" s="161">
        <v>888</v>
      </c>
      <c r="B664" s="157" t="s">
        <v>1716</v>
      </c>
      <c r="C664" s="160" t="s">
        <v>1522</v>
      </c>
    </row>
    <row r="665" spans="1:3" x14ac:dyDescent="0.2">
      <c r="A665" s="161">
        <v>889</v>
      </c>
      <c r="B665" s="157" t="s">
        <v>1715</v>
      </c>
      <c r="C665" s="160" t="s">
        <v>1542</v>
      </c>
    </row>
    <row r="666" spans="1:3" x14ac:dyDescent="0.2">
      <c r="A666" s="161">
        <v>890</v>
      </c>
      <c r="B666" s="157" t="s">
        <v>1716</v>
      </c>
      <c r="C666" s="160" t="s">
        <v>1522</v>
      </c>
    </row>
    <row r="667" spans="1:3" x14ac:dyDescent="0.2">
      <c r="A667" s="161">
        <v>891</v>
      </c>
      <c r="B667" s="157" t="s">
        <v>1716</v>
      </c>
      <c r="C667" s="160" t="s">
        <v>1522</v>
      </c>
    </row>
    <row r="668" spans="1:3" x14ac:dyDescent="0.2">
      <c r="A668" s="161">
        <v>892</v>
      </c>
      <c r="B668" s="157" t="s">
        <v>1716</v>
      </c>
      <c r="C668" s="160" t="s">
        <v>1522</v>
      </c>
    </row>
    <row r="669" spans="1:3" x14ac:dyDescent="0.2">
      <c r="A669" s="161">
        <v>893</v>
      </c>
      <c r="B669" s="157" t="s">
        <v>1716</v>
      </c>
      <c r="C669" s="160" t="s">
        <v>1522</v>
      </c>
    </row>
    <row r="670" spans="1:3" x14ac:dyDescent="0.2">
      <c r="A670" s="161">
        <v>894</v>
      </c>
      <c r="B670" s="157" t="s">
        <v>1673</v>
      </c>
      <c r="C670" s="160" t="s">
        <v>1522</v>
      </c>
    </row>
    <row r="671" spans="1:3" x14ac:dyDescent="0.2">
      <c r="A671" s="161">
        <v>895</v>
      </c>
      <c r="B671" s="157" t="s">
        <v>1673</v>
      </c>
      <c r="C671" s="160" t="s">
        <v>1522</v>
      </c>
    </row>
    <row r="672" spans="1:3" x14ac:dyDescent="0.2">
      <c r="A672" s="161">
        <v>896</v>
      </c>
      <c r="B672" s="157" t="s">
        <v>1673</v>
      </c>
      <c r="C672" s="160" t="s">
        <v>1522</v>
      </c>
    </row>
    <row r="673" spans="1:3" x14ac:dyDescent="0.2">
      <c r="A673" s="161">
        <v>897</v>
      </c>
      <c r="B673" s="157" t="s">
        <v>1716</v>
      </c>
      <c r="C673" s="160" t="s">
        <v>1522</v>
      </c>
    </row>
    <row r="674" spans="1:3" x14ac:dyDescent="0.2">
      <c r="A674" s="161">
        <v>898</v>
      </c>
      <c r="B674" s="157" t="s">
        <v>1716</v>
      </c>
      <c r="C674" s="160" t="s">
        <v>1522</v>
      </c>
    </row>
    <row r="675" spans="1:3" x14ac:dyDescent="0.2">
      <c r="A675" s="161">
        <v>899</v>
      </c>
      <c r="B675" s="157" t="s">
        <v>1717</v>
      </c>
      <c r="C675" s="160" t="s">
        <v>1522</v>
      </c>
    </row>
    <row r="676" spans="1:3" x14ac:dyDescent="0.2">
      <c r="A676" s="161">
        <v>900</v>
      </c>
      <c r="B676" s="157" t="s">
        <v>1717</v>
      </c>
      <c r="C676" s="160" t="s">
        <v>1522</v>
      </c>
    </row>
    <row r="677" spans="1:3" x14ac:dyDescent="0.2">
      <c r="A677" s="161">
        <v>901</v>
      </c>
      <c r="B677" s="157" t="s">
        <v>1717</v>
      </c>
      <c r="C677" s="160" t="s">
        <v>1522</v>
      </c>
    </row>
    <row r="678" spans="1:3" x14ac:dyDescent="0.2">
      <c r="A678" s="161">
        <v>902</v>
      </c>
      <c r="B678" s="157" t="s">
        <v>1717</v>
      </c>
      <c r="C678" s="160" t="s">
        <v>1522</v>
      </c>
    </row>
    <row r="679" spans="1:3" x14ac:dyDescent="0.2">
      <c r="A679" s="161">
        <v>903</v>
      </c>
      <c r="B679" s="157" t="s">
        <v>1717</v>
      </c>
      <c r="C679" s="160" t="s">
        <v>1522</v>
      </c>
    </row>
    <row r="680" spans="1:3" x14ac:dyDescent="0.2">
      <c r="A680" s="161">
        <v>904</v>
      </c>
      <c r="B680" s="157" t="s">
        <v>1718</v>
      </c>
      <c r="C680" s="160" t="s">
        <v>1522</v>
      </c>
    </row>
    <row r="681" spans="1:3" x14ac:dyDescent="0.2">
      <c r="A681" s="161">
        <v>905</v>
      </c>
      <c r="B681" s="157" t="s">
        <v>1718</v>
      </c>
      <c r="C681" s="160" t="s">
        <v>1522</v>
      </c>
    </row>
    <row r="682" spans="1:3" x14ac:dyDescent="0.2">
      <c r="A682" s="161">
        <v>906</v>
      </c>
      <c r="B682" s="157" t="s">
        <v>1718</v>
      </c>
      <c r="C682" s="160" t="s">
        <v>1522</v>
      </c>
    </row>
    <row r="683" spans="1:3" x14ac:dyDescent="0.2">
      <c r="A683" s="161">
        <v>907</v>
      </c>
      <c r="B683" s="157" t="s">
        <v>1719</v>
      </c>
      <c r="C683" s="160" t="s">
        <v>1522</v>
      </c>
    </row>
    <row r="684" spans="1:3" x14ac:dyDescent="0.2">
      <c r="A684" s="161">
        <v>908</v>
      </c>
      <c r="B684" s="157" t="s">
        <v>1719</v>
      </c>
      <c r="C684" s="160" t="s">
        <v>1522</v>
      </c>
    </row>
    <row r="685" spans="1:3" x14ac:dyDescent="0.2">
      <c r="A685" s="161">
        <v>909</v>
      </c>
      <c r="B685" s="157" t="s">
        <v>1719</v>
      </c>
      <c r="C685" s="160" t="s">
        <v>1522</v>
      </c>
    </row>
    <row r="686" spans="1:3" x14ac:dyDescent="0.2">
      <c r="A686" s="161">
        <v>910</v>
      </c>
      <c r="B686" s="157" t="s">
        <v>1719</v>
      </c>
      <c r="C686" s="160" t="s">
        <v>1522</v>
      </c>
    </row>
    <row r="687" spans="1:3" x14ac:dyDescent="0.2">
      <c r="A687" s="161">
        <v>911</v>
      </c>
      <c r="B687" s="157" t="s">
        <v>1719</v>
      </c>
      <c r="C687" s="160" t="s">
        <v>1522</v>
      </c>
    </row>
    <row r="688" spans="1:3" x14ac:dyDescent="0.2">
      <c r="A688" s="161">
        <v>912</v>
      </c>
      <c r="B688" s="157" t="s">
        <v>1719</v>
      </c>
      <c r="C688" s="160" t="s">
        <v>1522</v>
      </c>
    </row>
    <row r="689" spans="1:3" x14ac:dyDescent="0.2">
      <c r="A689" s="161">
        <v>913</v>
      </c>
      <c r="B689" s="157" t="s">
        <v>1719</v>
      </c>
      <c r="C689" s="160" t="s">
        <v>1522</v>
      </c>
    </row>
    <row r="690" spans="1:3" x14ac:dyDescent="0.2">
      <c r="A690" s="161">
        <v>914</v>
      </c>
      <c r="B690" s="157" t="s">
        <v>1720</v>
      </c>
      <c r="C690" s="160" t="s">
        <v>1542</v>
      </c>
    </row>
    <row r="691" spans="1:3" x14ac:dyDescent="0.2">
      <c r="A691" s="161">
        <v>915</v>
      </c>
      <c r="B691" s="157" t="s">
        <v>1673</v>
      </c>
      <c r="C691" s="160" t="s">
        <v>1542</v>
      </c>
    </row>
    <row r="692" spans="1:3" x14ac:dyDescent="0.2">
      <c r="A692" s="161">
        <v>916</v>
      </c>
      <c r="B692" s="157" t="s">
        <v>1673</v>
      </c>
      <c r="C692" s="160" t="s">
        <v>1542</v>
      </c>
    </row>
    <row r="693" spans="1:3" x14ac:dyDescent="0.2">
      <c r="A693" s="161">
        <v>917</v>
      </c>
      <c r="B693" s="157" t="s">
        <v>1673</v>
      </c>
      <c r="C693" s="160" t="s">
        <v>1542</v>
      </c>
    </row>
    <row r="694" spans="1:3" x14ac:dyDescent="0.2">
      <c r="A694" s="161">
        <v>918</v>
      </c>
      <c r="B694" s="157" t="s">
        <v>1608</v>
      </c>
      <c r="C694" s="160" t="s">
        <v>1542</v>
      </c>
    </row>
    <row r="695" spans="1:3" x14ac:dyDescent="0.2">
      <c r="A695" s="161">
        <v>919</v>
      </c>
      <c r="B695" s="157" t="s">
        <v>1721</v>
      </c>
      <c r="C695" s="160" t="s">
        <v>1542</v>
      </c>
    </row>
    <row r="696" spans="1:3" x14ac:dyDescent="0.2">
      <c r="A696" s="161">
        <v>920</v>
      </c>
      <c r="B696" s="157" t="s">
        <v>1721</v>
      </c>
      <c r="C696" s="160" t="s">
        <v>1542</v>
      </c>
    </row>
    <row r="697" spans="1:3" x14ac:dyDescent="0.2">
      <c r="A697" s="161">
        <v>922</v>
      </c>
      <c r="B697" s="157" t="s">
        <v>1631</v>
      </c>
      <c r="C697" s="160" t="s">
        <v>1542</v>
      </c>
    </row>
    <row r="698" spans="1:3" x14ac:dyDescent="0.2">
      <c r="A698" s="161">
        <v>923</v>
      </c>
      <c r="B698" s="157" t="s">
        <v>1631</v>
      </c>
      <c r="C698" s="160" t="s">
        <v>1542</v>
      </c>
    </row>
    <row r="699" spans="1:3" x14ac:dyDescent="0.2">
      <c r="A699" s="161">
        <v>924</v>
      </c>
      <c r="B699" s="157" t="s">
        <v>1631</v>
      </c>
      <c r="C699" s="160" t="s">
        <v>1542</v>
      </c>
    </row>
    <row r="700" spans="1:3" x14ac:dyDescent="0.2">
      <c r="A700" s="161">
        <v>925</v>
      </c>
      <c r="B700" s="157" t="s">
        <v>1722</v>
      </c>
      <c r="C700" s="160" t="s">
        <v>1661</v>
      </c>
    </row>
    <row r="701" spans="1:3" x14ac:dyDescent="0.2">
      <c r="A701" s="161">
        <v>926</v>
      </c>
      <c r="B701" s="157" t="s">
        <v>1662</v>
      </c>
      <c r="C701" s="160" t="s">
        <v>1661</v>
      </c>
    </row>
    <row r="702" spans="1:3" x14ac:dyDescent="0.2">
      <c r="A702" s="161">
        <v>927</v>
      </c>
      <c r="B702" s="157" t="s">
        <v>1664</v>
      </c>
      <c r="C702" s="160" t="s">
        <v>1661</v>
      </c>
    </row>
    <row r="703" spans="1:3" x14ac:dyDescent="0.2">
      <c r="A703" s="161">
        <v>928</v>
      </c>
      <c r="B703" s="157" t="s">
        <v>1663</v>
      </c>
      <c r="C703" s="160" t="s">
        <v>1661</v>
      </c>
    </row>
    <row r="704" spans="1:3" x14ac:dyDescent="0.2">
      <c r="A704" s="161">
        <v>929</v>
      </c>
      <c r="B704" s="157" t="s">
        <v>1717</v>
      </c>
      <c r="C704" s="160" t="s">
        <v>1522</v>
      </c>
    </row>
    <row r="705" spans="1:3" x14ac:dyDescent="0.2">
      <c r="A705" s="161">
        <v>930</v>
      </c>
      <c r="B705" s="157" t="s">
        <v>1717</v>
      </c>
      <c r="C705" s="160" t="s">
        <v>1522</v>
      </c>
    </row>
    <row r="706" spans="1:3" x14ac:dyDescent="0.2">
      <c r="A706" s="161">
        <v>931</v>
      </c>
      <c r="B706" s="157" t="s">
        <v>1717</v>
      </c>
      <c r="C706" s="160" t="s">
        <v>1522</v>
      </c>
    </row>
    <row r="707" spans="1:3" x14ac:dyDescent="0.2">
      <c r="A707" s="161">
        <v>932</v>
      </c>
      <c r="B707" s="157" t="s">
        <v>1723</v>
      </c>
      <c r="C707" s="160" t="s">
        <v>1542</v>
      </c>
    </row>
    <row r="708" spans="1:3" x14ac:dyDescent="0.2">
      <c r="A708" s="161">
        <v>933</v>
      </c>
      <c r="B708" s="157" t="s">
        <v>1715</v>
      </c>
      <c r="C708" s="160" t="s">
        <v>1542</v>
      </c>
    </row>
    <row r="709" spans="1:3" x14ac:dyDescent="0.2">
      <c r="A709" s="161">
        <v>934</v>
      </c>
      <c r="B709" s="157" t="s">
        <v>1716</v>
      </c>
      <c r="C709" s="160" t="s">
        <v>1522</v>
      </c>
    </row>
    <row r="710" spans="1:3" x14ac:dyDescent="0.2">
      <c r="A710" s="161">
        <v>935</v>
      </c>
      <c r="B710" s="157" t="s">
        <v>1724</v>
      </c>
      <c r="C710" s="160" t="s">
        <v>1542</v>
      </c>
    </row>
    <row r="711" spans="1:3" x14ac:dyDescent="0.2">
      <c r="A711" s="161">
        <v>936</v>
      </c>
      <c r="B711" s="157" t="s">
        <v>1724</v>
      </c>
      <c r="C711" s="160" t="s">
        <v>1542</v>
      </c>
    </row>
    <row r="712" spans="1:3" x14ac:dyDescent="0.2">
      <c r="A712" s="161">
        <v>937</v>
      </c>
      <c r="B712" s="157" t="s">
        <v>1724</v>
      </c>
      <c r="C712" s="160" t="s">
        <v>1542</v>
      </c>
    </row>
    <row r="713" spans="1:3" x14ac:dyDescent="0.2">
      <c r="A713" s="161">
        <v>938</v>
      </c>
      <c r="B713" s="157" t="s">
        <v>1724</v>
      </c>
      <c r="C713" s="160" t="s">
        <v>1542</v>
      </c>
    </row>
    <row r="714" spans="1:3" x14ac:dyDescent="0.2">
      <c r="A714" s="161">
        <v>939</v>
      </c>
      <c r="B714" s="157" t="s">
        <v>1724</v>
      </c>
      <c r="C714" s="160" t="s">
        <v>1542</v>
      </c>
    </row>
    <row r="715" spans="1:3" x14ac:dyDescent="0.2">
      <c r="A715" s="161">
        <v>940</v>
      </c>
      <c r="B715" s="157" t="s">
        <v>1725</v>
      </c>
      <c r="C715" s="160" t="s">
        <v>1683</v>
      </c>
    </row>
    <row r="716" spans="1:3" x14ac:dyDescent="0.2">
      <c r="A716" s="161">
        <v>941</v>
      </c>
      <c r="B716" s="157" t="s">
        <v>1726</v>
      </c>
      <c r="C716" s="160" t="s">
        <v>1683</v>
      </c>
    </row>
    <row r="717" spans="1:3" x14ac:dyDescent="0.2">
      <c r="A717" s="161">
        <v>942</v>
      </c>
      <c r="B717" s="157" t="s">
        <v>1577</v>
      </c>
      <c r="C717" s="160" t="s">
        <v>1542</v>
      </c>
    </row>
    <row r="718" spans="1:3" x14ac:dyDescent="0.2">
      <c r="A718" s="161">
        <v>943</v>
      </c>
      <c r="B718" s="157" t="s">
        <v>1568</v>
      </c>
      <c r="C718" s="160" t="s">
        <v>1542</v>
      </c>
    </row>
    <row r="719" spans="1:3" x14ac:dyDescent="0.2">
      <c r="A719" s="161">
        <v>944</v>
      </c>
      <c r="B719" s="157" t="s">
        <v>1568</v>
      </c>
      <c r="C719" s="160" t="s">
        <v>1542</v>
      </c>
    </row>
    <row r="720" spans="1:3" x14ac:dyDescent="0.2">
      <c r="A720" s="161">
        <v>945</v>
      </c>
      <c r="B720" s="157" t="s">
        <v>1568</v>
      </c>
      <c r="C720" s="160" t="s">
        <v>1542</v>
      </c>
    </row>
    <row r="721" spans="1:3" x14ac:dyDescent="0.2">
      <c r="A721" s="161">
        <v>946</v>
      </c>
      <c r="B721" s="157" t="s">
        <v>1568</v>
      </c>
      <c r="C721" s="160" t="s">
        <v>1542</v>
      </c>
    </row>
    <row r="722" spans="1:3" x14ac:dyDescent="0.2">
      <c r="A722" s="161">
        <v>947</v>
      </c>
      <c r="B722" s="157" t="s">
        <v>1727</v>
      </c>
      <c r="C722" s="160" t="s">
        <v>1542</v>
      </c>
    </row>
    <row r="723" spans="1:3" x14ac:dyDescent="0.2">
      <c r="A723" s="161">
        <v>948</v>
      </c>
      <c r="B723" s="157" t="s">
        <v>1728</v>
      </c>
      <c r="C723" s="160" t="s">
        <v>1542</v>
      </c>
    </row>
    <row r="724" spans="1:3" x14ac:dyDescent="0.2">
      <c r="A724" s="161">
        <v>949</v>
      </c>
      <c r="B724" s="157" t="s">
        <v>1729</v>
      </c>
      <c r="C724" s="160" t="s">
        <v>1542</v>
      </c>
    </row>
    <row r="725" spans="1:3" x14ac:dyDescent="0.2">
      <c r="A725" s="161">
        <v>950</v>
      </c>
      <c r="B725" s="157" t="s">
        <v>1730</v>
      </c>
      <c r="C725" s="160" t="s">
        <v>1522</v>
      </c>
    </row>
    <row r="726" spans="1:3" x14ac:dyDescent="0.2">
      <c r="A726" s="161">
        <v>951</v>
      </c>
      <c r="B726" s="157" t="s">
        <v>1731</v>
      </c>
      <c r="C726" s="160" t="s">
        <v>1522</v>
      </c>
    </row>
    <row r="727" spans="1:3" x14ac:dyDescent="0.2">
      <c r="A727" s="161">
        <v>952</v>
      </c>
      <c r="B727" s="157" t="s">
        <v>1732</v>
      </c>
      <c r="C727" s="160" t="s">
        <v>1542</v>
      </c>
    </row>
    <row r="728" spans="1:3" x14ac:dyDescent="0.2">
      <c r="A728" s="161">
        <v>953</v>
      </c>
      <c r="B728" s="157" t="s">
        <v>1733</v>
      </c>
      <c r="C728" s="160" t="s">
        <v>1542</v>
      </c>
    </row>
    <row r="729" spans="1:3" x14ac:dyDescent="0.2">
      <c r="A729" s="161">
        <v>954</v>
      </c>
      <c r="B729" s="157" t="s">
        <v>1734</v>
      </c>
      <c r="C729" s="160" t="s">
        <v>1542</v>
      </c>
    </row>
    <row r="730" spans="1:3" x14ac:dyDescent="0.2">
      <c r="A730" s="161">
        <v>955</v>
      </c>
      <c r="B730" s="157" t="s">
        <v>1735</v>
      </c>
      <c r="C730" s="160" t="s">
        <v>1542</v>
      </c>
    </row>
    <row r="731" spans="1:3" x14ac:dyDescent="0.2">
      <c r="A731" s="161">
        <v>956</v>
      </c>
      <c r="B731" s="157" t="s">
        <v>1736</v>
      </c>
      <c r="C731" s="160" t="s">
        <v>1542</v>
      </c>
    </row>
    <row r="732" spans="1:3" x14ac:dyDescent="0.2">
      <c r="A732" s="161">
        <v>957</v>
      </c>
      <c r="B732" s="157" t="s">
        <v>1737</v>
      </c>
      <c r="C732" s="160" t="s">
        <v>1542</v>
      </c>
    </row>
    <row r="733" spans="1:3" x14ac:dyDescent="0.2">
      <c r="A733" s="161">
        <v>958</v>
      </c>
      <c r="B733" s="157" t="s">
        <v>1738</v>
      </c>
      <c r="C733" s="160" t="s">
        <v>1542</v>
      </c>
    </row>
    <row r="734" spans="1:3" x14ac:dyDescent="0.2">
      <c r="A734" s="161">
        <v>959</v>
      </c>
      <c r="B734" s="157" t="s">
        <v>1739</v>
      </c>
      <c r="C734" s="160" t="s">
        <v>1542</v>
      </c>
    </row>
    <row r="735" spans="1:3" x14ac:dyDescent="0.2">
      <c r="A735" s="161">
        <v>960</v>
      </c>
      <c r="B735" s="157" t="s">
        <v>1740</v>
      </c>
      <c r="C735" s="160" t="s">
        <v>1542</v>
      </c>
    </row>
    <row r="736" spans="1:3" x14ac:dyDescent="0.2">
      <c r="A736" s="161">
        <v>961</v>
      </c>
      <c r="B736" s="157" t="s">
        <v>1741</v>
      </c>
      <c r="C736" s="160" t="s">
        <v>1542</v>
      </c>
    </row>
    <row r="737" spans="1:3" x14ac:dyDescent="0.2">
      <c r="A737" s="161">
        <v>962</v>
      </c>
      <c r="B737" s="157" t="s">
        <v>1742</v>
      </c>
      <c r="C737" s="160" t="s">
        <v>1542</v>
      </c>
    </row>
    <row r="738" spans="1:3" x14ac:dyDescent="0.2">
      <c r="A738" s="161">
        <v>963</v>
      </c>
      <c r="B738" s="157" t="s">
        <v>1743</v>
      </c>
      <c r="C738" s="160" t="s">
        <v>1542</v>
      </c>
    </row>
    <row r="739" spans="1:3" x14ac:dyDescent="0.2">
      <c r="A739" s="161">
        <v>964</v>
      </c>
      <c r="B739" s="157" t="s">
        <v>1744</v>
      </c>
      <c r="C739" s="160" t="s">
        <v>1542</v>
      </c>
    </row>
    <row r="740" spans="1:3" x14ac:dyDescent="0.2">
      <c r="A740" s="161">
        <v>965</v>
      </c>
      <c r="B740" s="157" t="s">
        <v>1745</v>
      </c>
      <c r="C740" s="160" t="s">
        <v>1542</v>
      </c>
    </row>
    <row r="741" spans="1:3" x14ac:dyDescent="0.2">
      <c r="A741" s="161">
        <v>966</v>
      </c>
      <c r="B741" s="157" t="s">
        <v>1588</v>
      </c>
      <c r="C741" s="160" t="s">
        <v>1522</v>
      </c>
    </row>
    <row r="742" spans="1:3" x14ac:dyDescent="0.2">
      <c r="A742" s="161">
        <v>967</v>
      </c>
      <c r="B742" s="157" t="s">
        <v>1600</v>
      </c>
      <c r="C742" s="160" t="s">
        <v>1542</v>
      </c>
    </row>
    <row r="743" spans="1:3" x14ac:dyDescent="0.2">
      <c r="A743" s="161">
        <v>968</v>
      </c>
      <c r="B743" s="157" t="s">
        <v>1600</v>
      </c>
      <c r="C743" s="160" t="s">
        <v>1542</v>
      </c>
    </row>
    <row r="744" spans="1:3" x14ac:dyDescent="0.2">
      <c r="A744" s="161">
        <v>969</v>
      </c>
      <c r="B744" s="157" t="s">
        <v>1745</v>
      </c>
      <c r="C744" s="160" t="s">
        <v>1542</v>
      </c>
    </row>
    <row r="745" spans="1:3" x14ac:dyDescent="0.2">
      <c r="A745" s="161">
        <v>970</v>
      </c>
      <c r="B745" s="157" t="s">
        <v>1556</v>
      </c>
      <c r="C745" s="160" t="s">
        <v>1542</v>
      </c>
    </row>
    <row r="746" spans="1:3" x14ac:dyDescent="0.2">
      <c r="A746" s="161">
        <v>971</v>
      </c>
      <c r="B746" s="157" t="s">
        <v>1746</v>
      </c>
      <c r="C746" s="160" t="s">
        <v>1542</v>
      </c>
    </row>
    <row r="747" spans="1:3" x14ac:dyDescent="0.2">
      <c r="A747" s="161">
        <v>972</v>
      </c>
      <c r="B747" s="157" t="s">
        <v>1747</v>
      </c>
      <c r="C747" s="160" t="s">
        <v>1542</v>
      </c>
    </row>
    <row r="748" spans="1:3" x14ac:dyDescent="0.2">
      <c r="A748" s="161">
        <v>973</v>
      </c>
      <c r="B748" s="157" t="s">
        <v>1598</v>
      </c>
      <c r="C748" s="160" t="s">
        <v>1542</v>
      </c>
    </row>
    <row r="749" spans="1:3" x14ac:dyDescent="0.2">
      <c r="A749" s="161">
        <v>974</v>
      </c>
      <c r="B749" s="157" t="s">
        <v>1624</v>
      </c>
      <c r="C749" s="160" t="s">
        <v>1542</v>
      </c>
    </row>
    <row r="750" spans="1:3" x14ac:dyDescent="0.2">
      <c r="A750" s="161">
        <v>975</v>
      </c>
      <c r="B750" s="157" t="s">
        <v>1748</v>
      </c>
      <c r="C750" s="160" t="s">
        <v>1542</v>
      </c>
    </row>
    <row r="751" spans="1:3" x14ac:dyDescent="0.2">
      <c r="A751" s="161">
        <v>976</v>
      </c>
      <c r="B751" s="157" t="s">
        <v>1749</v>
      </c>
      <c r="C751" s="160" t="s">
        <v>1542</v>
      </c>
    </row>
    <row r="752" spans="1:3" x14ac:dyDescent="0.2">
      <c r="A752" s="161">
        <v>978</v>
      </c>
      <c r="B752" s="157" t="s">
        <v>1582</v>
      </c>
      <c r="C752" s="160" t="s">
        <v>1522</v>
      </c>
    </row>
    <row r="753" spans="1:3" x14ac:dyDescent="0.2">
      <c r="A753" s="161">
        <v>979</v>
      </c>
      <c r="B753" s="157" t="s">
        <v>1621</v>
      </c>
      <c r="C753" s="160" t="s">
        <v>1522</v>
      </c>
    </row>
    <row r="754" spans="1:3" x14ac:dyDescent="0.2">
      <c r="A754" s="161">
        <v>980</v>
      </c>
      <c r="B754" s="157" t="s">
        <v>1750</v>
      </c>
      <c r="C754" s="160" t="s">
        <v>1542</v>
      </c>
    </row>
    <row r="755" spans="1:3" x14ac:dyDescent="0.2">
      <c r="A755" s="161">
        <v>981</v>
      </c>
      <c r="B755" s="157" t="s">
        <v>1751</v>
      </c>
      <c r="C755" s="160" t="s">
        <v>1522</v>
      </c>
    </row>
    <row r="756" spans="1:3" x14ac:dyDescent="0.2">
      <c r="A756" s="161">
        <v>982</v>
      </c>
      <c r="B756" s="157" t="s">
        <v>1752</v>
      </c>
      <c r="C756" s="160" t="s">
        <v>1542</v>
      </c>
    </row>
    <row r="757" spans="1:3" x14ac:dyDescent="0.2">
      <c r="A757" s="161">
        <v>983</v>
      </c>
      <c r="B757" s="157" t="s">
        <v>1753</v>
      </c>
      <c r="C757" s="160" t="s">
        <v>1542</v>
      </c>
    </row>
    <row r="758" spans="1:3" x14ac:dyDescent="0.2">
      <c r="A758" s="161">
        <v>984</v>
      </c>
      <c r="B758" s="157" t="s">
        <v>1754</v>
      </c>
      <c r="C758" s="160" t="s">
        <v>1542</v>
      </c>
    </row>
    <row r="759" spans="1:3" x14ac:dyDescent="0.2">
      <c r="A759" s="161">
        <v>985</v>
      </c>
      <c r="B759" s="157" t="s">
        <v>1755</v>
      </c>
      <c r="C759" s="160" t="s">
        <v>1542</v>
      </c>
    </row>
    <row r="760" spans="1:3" x14ac:dyDescent="0.2">
      <c r="A760" s="161">
        <v>989</v>
      </c>
      <c r="B760" s="157" t="s">
        <v>1637</v>
      </c>
      <c r="C760" s="160" t="s">
        <v>1542</v>
      </c>
    </row>
    <row r="761" spans="1:3" x14ac:dyDescent="0.2">
      <c r="A761" s="161">
        <v>990</v>
      </c>
      <c r="B761" s="157" t="s">
        <v>1638</v>
      </c>
      <c r="C761" s="160" t="s">
        <v>1522</v>
      </c>
    </row>
    <row r="762" spans="1:3" x14ac:dyDescent="0.2">
      <c r="A762" s="161">
        <v>991</v>
      </c>
      <c r="B762" s="157" t="s">
        <v>1588</v>
      </c>
      <c r="C762" s="160" t="s">
        <v>1522</v>
      </c>
    </row>
    <row r="763" spans="1:3" x14ac:dyDescent="0.2">
      <c r="A763" s="161">
        <v>996</v>
      </c>
      <c r="B763" s="157" t="s">
        <v>1668</v>
      </c>
      <c r="C763" s="160" t="s">
        <v>1542</v>
      </c>
    </row>
    <row r="764" spans="1:3" x14ac:dyDescent="0.2">
      <c r="A764" s="161">
        <v>997</v>
      </c>
      <c r="B764" s="157" t="s">
        <v>1756</v>
      </c>
      <c r="C764" s="160" t="s">
        <v>1542</v>
      </c>
    </row>
  </sheetData>
  <hyperlinks>
    <hyperlink ref="A1" location="Overview!A1" display="Back to Overview" xr:uid="{00000000-0004-0000-0B00-000000000000}"/>
    <hyperlink ref="A1" location="Overview!A1" display="Back to Overview" xr:uid="{00000000-0004-0000-0B00-000001000000}"/>
  </hyperlinks>
  <pageMargins left="0.74803149606299213" right="0.74803149606299213" top="0.98425196850393704" bottom="0.98425196850393704" header="0.51181102362204722" footer="0.51181102362204722"/>
  <pageSetup paperSize="9" scale="41" fitToHeight="0" orientation="portrait" r:id="rId1"/>
  <headerFooter differentFirst="1" scaleWithDoc="0">
    <oddFooter>&amp;C&amp;P of &amp;N</oddFooter>
    <firstHeader>&amp;LSSC TPP Unit Rate Lookup Table</firstHeader>
    <firstFooter>&amp;C&amp;P of &amp;N</first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2"/>
  <sheetViews>
    <sheetView showGridLines="0" workbookViewId="0"/>
  </sheetViews>
  <sheetFormatPr defaultRowHeight="12.75" x14ac:dyDescent="0.2"/>
  <cols>
    <col min="1" max="1" width="32.140625" bestFit="1" customWidth="1"/>
    <col min="2" max="2" width="11.85546875" bestFit="1" customWidth="1"/>
    <col min="3" max="3" width="5.42578125" bestFit="1" customWidth="1"/>
    <col min="4" max="4" width="16.42578125" customWidth="1"/>
    <col min="5" max="6" width="16.140625" bestFit="1" customWidth="1"/>
  </cols>
  <sheetData>
    <row r="1" spans="1:6" x14ac:dyDescent="0.2">
      <c r="A1" s="154" t="s">
        <v>38</v>
      </c>
      <c r="B1" s="154"/>
    </row>
    <row r="2" spans="1:6" ht="36.75" customHeight="1" x14ac:dyDescent="0.2">
      <c r="A2" s="227" t="str">
        <f>Overview!B4&amp; " - Effective from "&amp;Overview!C4&amp;" - "&amp;Overview!E4&amp;" Residual Charging Bands"</f>
        <v>Southern Electric Power Distribution plc - Effective from 2025/26 - Final Residual Charging Bands</v>
      </c>
      <c r="B2" s="228"/>
      <c r="C2" s="228"/>
      <c r="D2" s="228"/>
      <c r="E2" s="228"/>
      <c r="F2" s="228"/>
    </row>
    <row r="4" spans="1:6" ht="25.5" x14ac:dyDescent="0.2">
      <c r="A4" s="176" t="s">
        <v>1757</v>
      </c>
      <c r="B4" s="176" t="s">
        <v>1758</v>
      </c>
      <c r="C4" s="176" t="s">
        <v>1759</v>
      </c>
      <c r="D4" s="176" t="s">
        <v>1760</v>
      </c>
      <c r="E4" s="176" t="s">
        <v>1761</v>
      </c>
      <c r="F4" s="19" t="s">
        <v>1762</v>
      </c>
    </row>
    <row r="5" spans="1:6" ht="15" x14ac:dyDescent="0.2">
      <c r="A5" s="177" t="s">
        <v>1763</v>
      </c>
      <c r="B5" s="178" t="s">
        <v>1764</v>
      </c>
      <c r="C5" s="178" t="s">
        <v>1765</v>
      </c>
      <c r="D5" s="183" t="s">
        <v>1765</v>
      </c>
      <c r="E5" s="183" t="s">
        <v>1765</v>
      </c>
      <c r="F5" s="182">
        <v>-18.521877613839749</v>
      </c>
    </row>
    <row r="6" spans="1:6" ht="14.25" customHeight="1" x14ac:dyDescent="0.2">
      <c r="A6" s="268" t="s">
        <v>1766</v>
      </c>
      <c r="B6" s="178">
        <v>1</v>
      </c>
      <c r="C6" s="178" t="s">
        <v>1767</v>
      </c>
      <c r="D6" s="184">
        <v>0</v>
      </c>
      <c r="E6" s="184">
        <v>3571</v>
      </c>
      <c r="F6" s="182">
        <v>-23.606682437314234</v>
      </c>
    </row>
    <row r="7" spans="1:6" ht="15" x14ac:dyDescent="0.2">
      <c r="A7" s="269"/>
      <c r="B7" s="178">
        <v>2</v>
      </c>
      <c r="C7" s="178" t="s">
        <v>1767</v>
      </c>
      <c r="D7" s="184">
        <v>3571</v>
      </c>
      <c r="E7" s="184">
        <v>12553</v>
      </c>
      <c r="F7" s="182">
        <v>-56.919835802565423</v>
      </c>
    </row>
    <row r="8" spans="1:6" ht="15" x14ac:dyDescent="0.2">
      <c r="A8" s="269"/>
      <c r="B8" s="178">
        <v>3</v>
      </c>
      <c r="C8" s="178" t="s">
        <v>1767</v>
      </c>
      <c r="D8" s="184">
        <v>12553</v>
      </c>
      <c r="E8" s="184">
        <v>25279</v>
      </c>
      <c r="F8" s="182">
        <v>-90.63839796461798</v>
      </c>
    </row>
    <row r="9" spans="1:6" ht="15" x14ac:dyDescent="0.2">
      <c r="A9" s="270"/>
      <c r="B9" s="178">
        <v>4</v>
      </c>
      <c r="C9" s="178" t="s">
        <v>1767</v>
      </c>
      <c r="D9" s="184">
        <v>25279</v>
      </c>
      <c r="E9" s="184" t="s">
        <v>1768</v>
      </c>
      <c r="F9" s="182">
        <v>-271.18786090974641</v>
      </c>
    </row>
    <row r="10" spans="1:6" ht="15" x14ac:dyDescent="0.2">
      <c r="A10" s="268" t="s">
        <v>1769</v>
      </c>
      <c r="B10" s="178">
        <v>1</v>
      </c>
      <c r="C10" s="178" t="s">
        <v>1770</v>
      </c>
      <c r="D10" s="184">
        <v>0</v>
      </c>
      <c r="E10" s="184">
        <v>80</v>
      </c>
      <c r="F10" s="182">
        <v>-459.24479449059197</v>
      </c>
    </row>
    <row r="11" spans="1:6" ht="15" x14ac:dyDescent="0.2">
      <c r="A11" s="269"/>
      <c r="B11" s="178">
        <v>2</v>
      </c>
      <c r="C11" s="178" t="s">
        <v>1770</v>
      </c>
      <c r="D11" s="184">
        <v>80</v>
      </c>
      <c r="E11" s="184">
        <v>150</v>
      </c>
      <c r="F11" s="182">
        <v>-771.49698000769831</v>
      </c>
    </row>
    <row r="12" spans="1:6" ht="15" x14ac:dyDescent="0.2">
      <c r="A12" s="269"/>
      <c r="B12" s="178">
        <v>3</v>
      </c>
      <c r="C12" s="178" t="s">
        <v>1770</v>
      </c>
      <c r="D12" s="184">
        <v>150</v>
      </c>
      <c r="E12" s="184">
        <v>231</v>
      </c>
      <c r="F12" s="182">
        <v>-1210.2082066026639</v>
      </c>
    </row>
    <row r="13" spans="1:6" ht="15" x14ac:dyDescent="0.2">
      <c r="A13" s="270"/>
      <c r="B13" s="178">
        <v>4</v>
      </c>
      <c r="C13" s="178" t="s">
        <v>1770</v>
      </c>
      <c r="D13" s="184">
        <v>231</v>
      </c>
      <c r="E13" s="184" t="s">
        <v>1768</v>
      </c>
      <c r="F13" s="182">
        <v>-3125.7772372838472</v>
      </c>
    </row>
    <row r="14" spans="1:6" ht="15" x14ac:dyDescent="0.2">
      <c r="A14" s="268" t="s">
        <v>1771</v>
      </c>
      <c r="B14" s="178">
        <v>1</v>
      </c>
      <c r="C14" s="178" t="s">
        <v>1770</v>
      </c>
      <c r="D14" s="184">
        <v>0</v>
      </c>
      <c r="E14" s="184">
        <v>422</v>
      </c>
      <c r="F14" s="182">
        <v>-2629.5006812196466</v>
      </c>
    </row>
    <row r="15" spans="1:6" ht="15" x14ac:dyDescent="0.2">
      <c r="A15" s="269"/>
      <c r="B15" s="178">
        <v>2</v>
      </c>
      <c r="C15" s="178" t="s">
        <v>1770</v>
      </c>
      <c r="D15" s="184">
        <v>422</v>
      </c>
      <c r="E15" s="184">
        <v>1000</v>
      </c>
      <c r="F15" s="182">
        <v>-7252.7729588548973</v>
      </c>
    </row>
    <row r="16" spans="1:6" ht="15" x14ac:dyDescent="0.2">
      <c r="A16" s="269"/>
      <c r="B16" s="178">
        <v>3</v>
      </c>
      <c r="C16" s="178" t="s">
        <v>1770</v>
      </c>
      <c r="D16" s="184">
        <v>1000</v>
      </c>
      <c r="E16" s="184">
        <v>1800</v>
      </c>
      <c r="F16" s="182">
        <v>-12220.720083054634</v>
      </c>
    </row>
    <row r="17" spans="1:12" ht="15" x14ac:dyDescent="0.2">
      <c r="A17" s="270"/>
      <c r="B17" s="178">
        <v>4</v>
      </c>
      <c r="C17" s="178" t="s">
        <v>1770</v>
      </c>
      <c r="D17" s="184">
        <v>1800</v>
      </c>
      <c r="E17" s="184" t="s">
        <v>1768</v>
      </c>
      <c r="F17" s="182">
        <v>-33777.97234163418</v>
      </c>
    </row>
    <row r="18" spans="1:12" ht="15" x14ac:dyDescent="0.2">
      <c r="A18" s="271" t="s">
        <v>1772</v>
      </c>
      <c r="B18" s="178">
        <v>1</v>
      </c>
      <c r="C18" s="178" t="s">
        <v>1770</v>
      </c>
      <c r="D18" s="184">
        <v>0</v>
      </c>
      <c r="E18" s="184">
        <v>5000</v>
      </c>
      <c r="F18" s="182">
        <v>2816.67</v>
      </c>
    </row>
    <row r="19" spans="1:12" ht="15" x14ac:dyDescent="0.2">
      <c r="A19" s="272"/>
      <c r="B19" s="178">
        <v>2</v>
      </c>
      <c r="C19" s="178" t="s">
        <v>1770</v>
      </c>
      <c r="D19" s="184">
        <v>5000</v>
      </c>
      <c r="E19" s="184">
        <v>12000</v>
      </c>
      <c r="F19" s="182">
        <v>33895.11</v>
      </c>
      <c r="I19" s="197"/>
      <c r="J19" s="197"/>
      <c r="K19" s="197"/>
      <c r="L19" s="197"/>
    </row>
    <row r="20" spans="1:12" ht="15" x14ac:dyDescent="0.2">
      <c r="A20" s="272"/>
      <c r="B20" s="178">
        <v>3</v>
      </c>
      <c r="C20" s="178" t="s">
        <v>1770</v>
      </c>
      <c r="D20" s="184">
        <v>12000</v>
      </c>
      <c r="E20" s="184">
        <v>21500</v>
      </c>
      <c r="F20" s="182">
        <v>59997.3</v>
      </c>
    </row>
    <row r="21" spans="1:12" ht="15" x14ac:dyDescent="0.2">
      <c r="A21" s="273"/>
      <c r="B21" s="178">
        <v>4</v>
      </c>
      <c r="C21" s="178" t="s">
        <v>1770</v>
      </c>
      <c r="D21" s="184">
        <v>21500</v>
      </c>
      <c r="E21" s="184" t="s">
        <v>1768</v>
      </c>
      <c r="F21" s="182">
        <v>256073.87</v>
      </c>
    </row>
    <row r="22" spans="1:12" x14ac:dyDescent="0.2">
      <c r="A22" t="s">
        <v>1773</v>
      </c>
    </row>
  </sheetData>
  <mergeCells count="5">
    <mergeCell ref="A10:A13"/>
    <mergeCell ref="A14:A17"/>
    <mergeCell ref="A18:A21"/>
    <mergeCell ref="A6:A9"/>
    <mergeCell ref="A2:F2"/>
  </mergeCells>
  <hyperlinks>
    <hyperlink ref="A1" location="Overview!A1" display="Back to Overview" xr:uid="{00000000-0004-0000-0C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0"/>
  <sheetViews>
    <sheetView showGridLines="0" workbookViewId="0"/>
  </sheetViews>
  <sheetFormatPr defaultRowHeight="12.75" x14ac:dyDescent="0.2"/>
  <cols>
    <col min="1" max="1" width="41.140625" customWidth="1"/>
    <col min="2" max="2" width="26.85546875" customWidth="1"/>
    <col min="3" max="3" width="0.140625" customWidth="1"/>
    <col min="4" max="4" width="9.140625" hidden="1" customWidth="1"/>
    <col min="5" max="5" width="0.85546875" hidden="1" customWidth="1"/>
    <col min="6" max="6" width="9.140625" hidden="1" customWidth="1"/>
  </cols>
  <sheetData>
    <row r="1" spans="1:6" x14ac:dyDescent="0.2">
      <c r="A1" s="154" t="s">
        <v>38</v>
      </c>
    </row>
    <row r="2" spans="1:6" ht="33" customHeight="1" x14ac:dyDescent="0.2">
      <c r="A2" s="207" t="str">
        <f>Overview!C4&amp;" - Effective from "&amp;Overview!D4&amp;" - "&amp;Overview!F4&amp;" TNUoS Mapping"</f>
        <v>2025/26 - Effective from 1 April 2025 -  TNUoS Mapping</v>
      </c>
      <c r="B2" s="207"/>
      <c r="C2" s="207"/>
      <c r="D2" s="207"/>
      <c r="E2" s="207"/>
      <c r="F2" s="207"/>
    </row>
    <row r="3" spans="1:6" x14ac:dyDescent="0.2">
      <c r="A3" s="176" t="s">
        <v>1774</v>
      </c>
      <c r="B3" s="176" t="s">
        <v>1775</v>
      </c>
      <c r="C3" s="185"/>
      <c r="D3" s="185"/>
      <c r="E3" s="185"/>
      <c r="F3" s="185"/>
    </row>
    <row r="4" spans="1:6" x14ac:dyDescent="0.2">
      <c r="A4" s="186" t="s">
        <v>72</v>
      </c>
      <c r="B4" s="186" t="s">
        <v>1776</v>
      </c>
      <c r="C4" s="185"/>
      <c r="D4" s="185"/>
      <c r="E4" s="185"/>
      <c r="F4" s="185"/>
    </row>
    <row r="5" spans="1:6" x14ac:dyDescent="0.2">
      <c r="A5" s="187" t="s">
        <v>76</v>
      </c>
      <c r="B5" s="187" t="s">
        <v>1777</v>
      </c>
      <c r="C5" s="185"/>
      <c r="D5" s="185"/>
      <c r="E5" s="185"/>
      <c r="F5" s="185"/>
    </row>
    <row r="6" spans="1:6" x14ac:dyDescent="0.2">
      <c r="A6" s="187" t="s">
        <v>80</v>
      </c>
      <c r="B6" s="187" t="str">
        <f>$B$5</f>
        <v>n/a (Non-Final Demand Site)</v>
      </c>
      <c r="C6" s="185"/>
      <c r="D6" s="185"/>
      <c r="E6" s="185"/>
      <c r="F6" s="185"/>
    </row>
    <row r="7" spans="1:6" x14ac:dyDescent="0.2">
      <c r="A7" s="186" t="s">
        <v>84</v>
      </c>
      <c r="B7" s="186" t="s">
        <v>1778</v>
      </c>
      <c r="C7" s="185"/>
      <c r="D7" s="185"/>
      <c r="E7" s="185"/>
      <c r="F7" s="185"/>
    </row>
    <row r="8" spans="1:6" x14ac:dyDescent="0.2">
      <c r="A8" s="186" t="s">
        <v>87</v>
      </c>
      <c r="B8" s="186" t="s">
        <v>1779</v>
      </c>
      <c r="C8" s="185"/>
      <c r="D8" s="185"/>
      <c r="E8" s="185"/>
      <c r="F8" s="185"/>
    </row>
    <row r="9" spans="1:6" x14ac:dyDescent="0.2">
      <c r="A9" s="186" t="s">
        <v>90</v>
      </c>
      <c r="B9" s="186" t="s">
        <v>1780</v>
      </c>
      <c r="C9" s="185"/>
      <c r="D9" s="185"/>
      <c r="E9" s="185"/>
      <c r="F9" s="185"/>
    </row>
    <row r="10" spans="1:6" x14ac:dyDescent="0.2">
      <c r="A10" s="186" t="s">
        <v>93</v>
      </c>
      <c r="B10" s="186" t="s">
        <v>1781</v>
      </c>
      <c r="C10" s="185"/>
      <c r="D10" s="185"/>
      <c r="E10" s="185"/>
      <c r="F10" s="185"/>
    </row>
    <row r="11" spans="1:6" x14ac:dyDescent="0.2">
      <c r="A11" s="187" t="s">
        <v>96</v>
      </c>
      <c r="B11" s="187" t="str">
        <f t="shared" ref="B11:B12" si="0">$B$5</f>
        <v>n/a (Non-Final Demand Site)</v>
      </c>
      <c r="C11" s="185"/>
      <c r="D11" s="185"/>
      <c r="E11" s="185"/>
      <c r="F11" s="185"/>
    </row>
    <row r="12" spans="1:6" x14ac:dyDescent="0.2">
      <c r="A12" s="187" t="s">
        <v>100</v>
      </c>
      <c r="B12" s="187" t="str">
        <f t="shared" si="0"/>
        <v>n/a (Non-Final Demand Site)</v>
      </c>
      <c r="C12" s="185"/>
      <c r="D12" s="185"/>
      <c r="E12" s="185"/>
      <c r="F12" s="185"/>
    </row>
    <row r="13" spans="1:6" x14ac:dyDescent="0.2">
      <c r="A13" s="186" t="s">
        <v>102</v>
      </c>
      <c r="B13" s="186" t="s">
        <v>1782</v>
      </c>
      <c r="C13" s="185"/>
      <c r="D13" s="185"/>
      <c r="E13" s="185"/>
      <c r="F13" s="185"/>
    </row>
    <row r="14" spans="1:6" x14ac:dyDescent="0.2">
      <c r="A14" s="186" t="s">
        <v>104</v>
      </c>
      <c r="B14" s="186" t="s">
        <v>1783</v>
      </c>
      <c r="C14" s="185"/>
      <c r="D14" s="185"/>
      <c r="E14" s="185"/>
      <c r="F14" s="185"/>
    </row>
    <row r="15" spans="1:6" x14ac:dyDescent="0.2">
      <c r="A15" s="186" t="s">
        <v>106</v>
      </c>
      <c r="B15" s="186" t="s">
        <v>1784</v>
      </c>
      <c r="C15" s="185"/>
      <c r="D15" s="185"/>
      <c r="E15" s="185"/>
      <c r="F15" s="185"/>
    </row>
    <row r="16" spans="1:6" x14ac:dyDescent="0.2">
      <c r="A16" s="186" t="s">
        <v>108</v>
      </c>
      <c r="B16" s="186" t="s">
        <v>1785</v>
      </c>
      <c r="C16" s="185"/>
      <c r="D16" s="185"/>
      <c r="E16" s="185"/>
      <c r="F16" s="185"/>
    </row>
    <row r="17" spans="1:6" x14ac:dyDescent="0.2">
      <c r="A17" s="187" t="s">
        <v>110</v>
      </c>
      <c r="B17" s="187" t="str">
        <f>$B$5</f>
        <v>n/a (Non-Final Demand Site)</v>
      </c>
      <c r="C17" s="185"/>
      <c r="D17" s="185"/>
      <c r="E17" s="185"/>
      <c r="F17" s="185"/>
    </row>
    <row r="18" spans="1:6" x14ac:dyDescent="0.2">
      <c r="A18" s="186" t="s">
        <v>112</v>
      </c>
      <c r="B18" s="186" t="s">
        <v>1782</v>
      </c>
      <c r="C18" s="185"/>
      <c r="D18" s="185"/>
      <c r="E18" s="185"/>
      <c r="F18" s="185"/>
    </row>
    <row r="19" spans="1:6" x14ac:dyDescent="0.2">
      <c r="A19" s="186" t="s">
        <v>114</v>
      </c>
      <c r="B19" s="186" t="s">
        <v>1783</v>
      </c>
      <c r="C19" s="185"/>
      <c r="D19" s="185"/>
      <c r="E19" s="185"/>
      <c r="F19" s="185"/>
    </row>
    <row r="20" spans="1:6" x14ac:dyDescent="0.2">
      <c r="A20" s="186" t="s">
        <v>116</v>
      </c>
      <c r="B20" s="186" t="s">
        <v>1784</v>
      </c>
      <c r="C20" s="185"/>
      <c r="D20" s="185"/>
      <c r="E20" s="185"/>
      <c r="F20" s="185"/>
    </row>
    <row r="21" spans="1:6" x14ac:dyDescent="0.2">
      <c r="A21" s="186" t="s">
        <v>118</v>
      </c>
      <c r="B21" s="186" t="s">
        <v>1785</v>
      </c>
      <c r="C21" s="185"/>
      <c r="D21" s="185"/>
      <c r="E21" s="185"/>
      <c r="F21" s="185"/>
    </row>
    <row r="22" spans="1:6" x14ac:dyDescent="0.2">
      <c r="A22" s="187" t="s">
        <v>120</v>
      </c>
      <c r="B22" s="187" t="str">
        <f>$B$5</f>
        <v>n/a (Non-Final Demand Site)</v>
      </c>
      <c r="C22" s="185"/>
      <c r="D22" s="185"/>
      <c r="E22" s="185"/>
      <c r="F22" s="185"/>
    </row>
    <row r="23" spans="1:6" x14ac:dyDescent="0.2">
      <c r="A23" s="186" t="s">
        <v>122</v>
      </c>
      <c r="B23" s="186" t="s">
        <v>1786</v>
      </c>
      <c r="C23" s="185"/>
      <c r="D23" s="185"/>
      <c r="E23" s="185"/>
      <c r="F23" s="185"/>
    </row>
    <row r="24" spans="1:6" x14ac:dyDescent="0.2">
      <c r="A24" s="186" t="s">
        <v>124</v>
      </c>
      <c r="B24" s="186" t="s">
        <v>1787</v>
      </c>
      <c r="C24" s="185"/>
      <c r="D24" s="185"/>
      <c r="E24" s="185"/>
      <c r="F24" s="185"/>
    </row>
    <row r="25" spans="1:6" x14ac:dyDescent="0.2">
      <c r="A25" s="186" t="s">
        <v>126</v>
      </c>
      <c r="B25" s="186" t="s">
        <v>1788</v>
      </c>
      <c r="C25" s="185"/>
      <c r="D25" s="185"/>
      <c r="E25" s="185"/>
      <c r="F25" s="185"/>
    </row>
    <row r="26" spans="1:6" x14ac:dyDescent="0.2">
      <c r="A26" s="186" t="s">
        <v>128</v>
      </c>
      <c r="B26" s="186" t="s">
        <v>1789</v>
      </c>
      <c r="C26" s="185"/>
      <c r="D26" s="185"/>
      <c r="E26" s="185"/>
      <c r="F26" s="185"/>
    </row>
    <row r="27" spans="1:6" x14ac:dyDescent="0.2">
      <c r="A27" s="187" t="s">
        <v>130</v>
      </c>
      <c r="B27" s="187" t="s">
        <v>1790</v>
      </c>
      <c r="C27" s="185"/>
      <c r="D27" s="185"/>
      <c r="E27" s="185"/>
      <c r="F27" s="185"/>
    </row>
    <row r="28" spans="1:6" x14ac:dyDescent="0.2">
      <c r="A28" s="187" t="s">
        <v>133</v>
      </c>
      <c r="B28" s="187" t="str">
        <f t="shared" ref="B28:B36" si="1">$B$5</f>
        <v>n/a (Non-Final Demand Site)</v>
      </c>
      <c r="C28" s="185"/>
      <c r="D28" s="185"/>
      <c r="E28" s="185"/>
      <c r="F28" s="185"/>
    </row>
    <row r="29" spans="1:6" x14ac:dyDescent="0.2">
      <c r="A29" s="187" t="s">
        <v>134</v>
      </c>
      <c r="B29" s="187" t="str">
        <f t="shared" si="1"/>
        <v>n/a (Non-Final Demand Site)</v>
      </c>
      <c r="C29" s="185"/>
      <c r="D29" s="185"/>
      <c r="E29" s="185"/>
      <c r="F29" s="185"/>
    </row>
    <row r="30" spans="1:6" x14ac:dyDescent="0.2">
      <c r="A30" s="187" t="s">
        <v>135</v>
      </c>
      <c r="B30" s="187" t="str">
        <f t="shared" si="1"/>
        <v>n/a (Non-Final Demand Site)</v>
      </c>
      <c r="C30" s="185"/>
      <c r="D30" s="185"/>
      <c r="E30" s="185"/>
      <c r="F30" s="185"/>
    </row>
    <row r="31" spans="1:6" x14ac:dyDescent="0.2">
      <c r="A31" s="187" t="s">
        <v>137</v>
      </c>
      <c r="B31" s="187" t="str">
        <f t="shared" si="1"/>
        <v>n/a (Non-Final Demand Site)</v>
      </c>
      <c r="C31" s="185"/>
      <c r="D31" s="185"/>
      <c r="E31" s="185"/>
      <c r="F31" s="185"/>
    </row>
    <row r="32" spans="1:6" x14ac:dyDescent="0.2">
      <c r="A32" s="187" t="s">
        <v>139</v>
      </c>
      <c r="B32" s="187" t="str">
        <f t="shared" si="1"/>
        <v>n/a (Non-Final Demand Site)</v>
      </c>
      <c r="C32" s="185"/>
      <c r="D32" s="185"/>
      <c r="E32" s="185"/>
      <c r="F32" s="185"/>
    </row>
    <row r="33" spans="1:6" x14ac:dyDescent="0.2">
      <c r="A33" s="187" t="s">
        <v>141</v>
      </c>
      <c r="B33" s="187" t="str">
        <f t="shared" si="1"/>
        <v>n/a (Non-Final Demand Site)</v>
      </c>
      <c r="C33" s="185"/>
      <c r="D33" s="185"/>
      <c r="E33" s="185"/>
      <c r="F33" s="185"/>
    </row>
    <row r="34" spans="1:6" x14ac:dyDescent="0.2">
      <c r="A34" s="187" t="s">
        <v>143</v>
      </c>
      <c r="B34" s="187" t="str">
        <f t="shared" si="1"/>
        <v>n/a (Non-Final Demand Site)</v>
      </c>
      <c r="C34" s="185"/>
      <c r="D34" s="185"/>
      <c r="E34" s="185"/>
      <c r="F34" s="185"/>
    </row>
    <row r="35" spans="1:6" x14ac:dyDescent="0.2">
      <c r="A35" s="187" t="s">
        <v>145</v>
      </c>
      <c r="B35" s="187" t="str">
        <f t="shared" si="1"/>
        <v>n/a (Non-Final Demand Site)</v>
      </c>
      <c r="C35" s="185"/>
      <c r="D35" s="185"/>
      <c r="E35" s="185"/>
      <c r="F35" s="185"/>
    </row>
    <row r="36" spans="1:6" x14ac:dyDescent="0.2">
      <c r="A36" s="187" t="s">
        <v>1791</v>
      </c>
      <c r="B36" s="187" t="str">
        <f t="shared" si="1"/>
        <v>n/a (Non-Final Demand Site)</v>
      </c>
      <c r="C36" s="185"/>
      <c r="D36" s="185"/>
      <c r="E36" s="185"/>
      <c r="F36" s="185"/>
    </row>
    <row r="37" spans="1:6" x14ac:dyDescent="0.2">
      <c r="A37" s="186" t="s">
        <v>1792</v>
      </c>
      <c r="B37" s="186" t="s">
        <v>1793</v>
      </c>
      <c r="C37" s="185"/>
      <c r="D37" s="185"/>
      <c r="E37" s="185"/>
      <c r="F37" s="185"/>
    </row>
    <row r="38" spans="1:6" x14ac:dyDescent="0.2">
      <c r="A38" s="186" t="s">
        <v>1794</v>
      </c>
      <c r="B38" s="186" t="s">
        <v>1795</v>
      </c>
      <c r="C38" s="185"/>
      <c r="D38" s="185"/>
      <c r="E38" s="185"/>
      <c r="F38" s="185"/>
    </row>
    <row r="39" spans="1:6" x14ac:dyDescent="0.2">
      <c r="A39" s="186" t="s">
        <v>1796</v>
      </c>
      <c r="B39" s="186" t="s">
        <v>1797</v>
      </c>
      <c r="C39" s="185"/>
      <c r="D39" s="185"/>
      <c r="E39" s="185"/>
      <c r="F39" s="185"/>
    </row>
    <row r="40" spans="1:6" x14ac:dyDescent="0.2">
      <c r="A40" s="186" t="s">
        <v>1798</v>
      </c>
      <c r="B40" s="186" t="s">
        <v>1799</v>
      </c>
      <c r="C40" s="185"/>
      <c r="D40" s="185"/>
      <c r="E40" s="185"/>
      <c r="F40" s="185"/>
    </row>
  </sheetData>
  <mergeCells count="1">
    <mergeCell ref="A2:F2"/>
  </mergeCells>
  <hyperlinks>
    <hyperlink ref="A1" location="Overview!A1" display="Back to Overview" xr:uid="{564C6D85-AEA0-441E-B605-C50AC13976D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pageSetUpPr fitToPage="1"/>
  </sheetPr>
  <dimension ref="A1:EX24"/>
  <sheetViews>
    <sheetView zoomScale="85" zoomScaleNormal="85" workbookViewId="0"/>
  </sheetViews>
  <sheetFormatPr defaultRowHeight="12.75" x14ac:dyDescent="0.2"/>
  <cols>
    <col min="1" max="1" width="2.42578125" customWidth="1"/>
    <col min="2" max="2" width="33.7109375" customWidth="1"/>
    <col min="3" max="4" width="14.140625" customWidth="1"/>
    <col min="5" max="9" width="12.140625" customWidth="1"/>
    <col min="10" max="10" width="5.5703125" customWidth="1"/>
    <col min="11" max="11" width="5.28515625" customWidth="1"/>
    <col min="12" max="12" width="35.28515625" customWidth="1"/>
    <col min="13" max="20" width="11.7109375" customWidth="1"/>
    <col min="28" max="28" width="25" bestFit="1" customWidth="1"/>
    <col min="29" max="29" width="14.5703125" bestFit="1" customWidth="1"/>
  </cols>
  <sheetData>
    <row r="1" spans="1:154" x14ac:dyDescent="0.2">
      <c r="B1" s="95" t="s">
        <v>38</v>
      </c>
    </row>
    <row r="2" spans="1:154" s="2" customFormat="1" ht="21.75" customHeight="1" x14ac:dyDescent="0.2">
      <c r="B2" s="274" t="str">
        <f>Overview!B4&amp; " - Effective from "&amp;Overview!D4&amp;" - "&amp;Overview!E4</f>
        <v>Southern Electric Power Distribution plc - Effective from 1 April 2025 - Final</v>
      </c>
      <c r="C2" s="275"/>
      <c r="D2" s="275"/>
      <c r="E2" s="275"/>
      <c r="F2" s="275"/>
      <c r="G2" s="275"/>
      <c r="H2" s="275"/>
      <c r="I2" s="275"/>
      <c r="J2" s="275"/>
      <c r="K2" s="275"/>
      <c r="L2" s="275"/>
      <c r="M2" s="275"/>
      <c r="N2" s="275"/>
      <c r="O2" s="275"/>
      <c r="P2" s="275"/>
      <c r="Q2" s="275"/>
      <c r="R2" s="275"/>
      <c r="S2" s="275"/>
      <c r="T2" s="276"/>
      <c r="U2"/>
      <c r="V2"/>
      <c r="W2"/>
      <c r="X2"/>
      <c r="Y2"/>
      <c r="Z2"/>
      <c r="AA2"/>
      <c r="AB2" s="27"/>
      <c r="AC2" s="56" t="s">
        <v>64</v>
      </c>
      <c r="AD2" s="56" t="s">
        <v>65</v>
      </c>
      <c r="AE2" s="56" t="s">
        <v>66</v>
      </c>
      <c r="AF2" s="13" t="s">
        <v>67</v>
      </c>
      <c r="AG2" s="13" t="s">
        <v>68</v>
      </c>
      <c r="AH2" s="27" t="s">
        <v>69</v>
      </c>
      <c r="AI2" s="13" t="s">
        <v>70</v>
      </c>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row>
    <row r="3" spans="1:154" s="108" customFormat="1" ht="9" customHeight="1" x14ac:dyDescent="0.2">
      <c r="A3" s="107"/>
      <c r="B3" s="107"/>
      <c r="C3" s="107"/>
      <c r="D3" s="107"/>
      <c r="E3" s="107"/>
      <c r="F3" s="107"/>
      <c r="G3" s="107"/>
      <c r="H3" s="107"/>
      <c r="I3" s="107"/>
      <c r="J3" s="107"/>
      <c r="K3" s="107"/>
      <c r="L3"/>
      <c r="M3"/>
      <c r="N3"/>
      <c r="O3"/>
      <c r="P3"/>
      <c r="Q3"/>
      <c r="R3"/>
      <c r="S3"/>
      <c r="T3"/>
      <c r="U3"/>
      <c r="V3"/>
      <c r="W3"/>
      <c r="X3"/>
      <c r="Y3"/>
      <c r="Z3"/>
      <c r="AA3"/>
      <c r="AB3" s="15" t="s">
        <v>1763</v>
      </c>
      <c r="AC3" s="140" t="s">
        <v>1800</v>
      </c>
      <c r="AD3" s="141" t="s">
        <v>1801</v>
      </c>
      <c r="AE3" s="142" t="s">
        <v>66</v>
      </c>
      <c r="AF3" s="148" t="s">
        <v>1802</v>
      </c>
      <c r="AG3" s="143" t="s">
        <v>1803</v>
      </c>
      <c r="AH3" s="143" t="s">
        <v>1803</v>
      </c>
      <c r="AI3" s="144" t="s">
        <v>1803</v>
      </c>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row>
    <row r="4" spans="1:154" ht="26.25" customHeight="1" x14ac:dyDescent="0.2">
      <c r="B4" s="280" t="s">
        <v>1804</v>
      </c>
      <c r="C4" s="281"/>
      <c r="D4" s="281"/>
      <c r="E4" s="281"/>
      <c r="F4" s="281"/>
      <c r="G4" s="281"/>
      <c r="H4" s="281"/>
      <c r="I4" s="282"/>
      <c r="L4" s="280" t="s">
        <v>1805</v>
      </c>
      <c r="M4" s="281"/>
      <c r="N4" s="281"/>
      <c r="O4" s="281"/>
      <c r="P4" s="281"/>
      <c r="Q4" s="281"/>
      <c r="R4" s="281"/>
      <c r="S4" s="281"/>
      <c r="T4" s="282"/>
      <c r="AB4" s="15" t="s">
        <v>1806</v>
      </c>
      <c r="AC4" s="140" t="s">
        <v>1800</v>
      </c>
      <c r="AD4" s="141" t="s">
        <v>1801</v>
      </c>
      <c r="AE4" s="142" t="s">
        <v>66</v>
      </c>
      <c r="AF4" s="143" t="s">
        <v>1803</v>
      </c>
      <c r="AG4" s="143" t="s">
        <v>1803</v>
      </c>
      <c r="AH4" s="143" t="s">
        <v>1803</v>
      </c>
      <c r="AI4" s="144" t="s">
        <v>1803</v>
      </c>
    </row>
    <row r="5" spans="1:154" ht="18" customHeight="1" x14ac:dyDescent="0.2">
      <c r="B5" s="284" t="s">
        <v>1807</v>
      </c>
      <c r="C5" s="284"/>
      <c r="D5" s="284"/>
      <c r="E5" s="284"/>
      <c r="F5" s="284"/>
      <c r="G5" s="284"/>
      <c r="H5" s="284"/>
      <c r="I5" s="284"/>
      <c r="L5" s="284" t="s">
        <v>1808</v>
      </c>
      <c r="M5" s="284"/>
      <c r="N5" s="284"/>
      <c r="O5" s="284"/>
      <c r="P5" s="284"/>
      <c r="Q5" s="284"/>
      <c r="R5" s="284"/>
      <c r="S5" s="284"/>
      <c r="T5" s="284"/>
      <c r="AB5" s="15" t="s">
        <v>1809</v>
      </c>
      <c r="AC5" s="140" t="s">
        <v>1800</v>
      </c>
      <c r="AD5" s="141" t="s">
        <v>1801</v>
      </c>
      <c r="AE5" s="142" t="s">
        <v>66</v>
      </c>
      <c r="AF5" s="148" t="s">
        <v>1802</v>
      </c>
      <c r="AG5" s="143" t="s">
        <v>1803</v>
      </c>
      <c r="AH5" s="143" t="s">
        <v>1803</v>
      </c>
      <c r="AI5" s="144" t="s">
        <v>1803</v>
      </c>
    </row>
    <row r="6" spans="1:154" s="109" customFormat="1" ht="27.75" customHeight="1" x14ac:dyDescent="0.2">
      <c r="B6" s="283" t="s">
        <v>1810</v>
      </c>
      <c r="C6" s="283"/>
      <c r="D6" s="283"/>
      <c r="E6" s="283"/>
      <c r="F6" s="283"/>
      <c r="G6" s="283"/>
      <c r="H6" s="283"/>
      <c r="I6" s="283"/>
      <c r="L6" s="283" t="s">
        <v>1811</v>
      </c>
      <c r="M6" s="283"/>
      <c r="N6" s="283"/>
      <c r="O6" s="283"/>
      <c r="P6" s="283"/>
      <c r="Q6" s="283"/>
      <c r="R6" s="283"/>
      <c r="S6" s="283"/>
      <c r="T6" s="283"/>
      <c r="AB6" s="15" t="s">
        <v>96</v>
      </c>
      <c r="AC6" s="140" t="s">
        <v>1800</v>
      </c>
      <c r="AD6" s="141" t="s">
        <v>1801</v>
      </c>
      <c r="AE6" s="142" t="s">
        <v>66</v>
      </c>
      <c r="AF6" s="143" t="s">
        <v>1803</v>
      </c>
      <c r="AG6" s="143" t="s">
        <v>1803</v>
      </c>
      <c r="AH6" s="143" t="s">
        <v>1803</v>
      </c>
      <c r="AI6" s="144" t="s">
        <v>1803</v>
      </c>
    </row>
    <row r="7" spans="1:154" ht="18" customHeight="1" x14ac:dyDescent="0.2">
      <c r="B7" s="284" t="s">
        <v>1812</v>
      </c>
      <c r="C7" s="284"/>
      <c r="D7" s="284"/>
      <c r="E7" s="284"/>
      <c r="F7" s="284"/>
      <c r="G7" s="284"/>
      <c r="H7" s="284"/>
      <c r="I7" s="284"/>
      <c r="L7" s="284" t="s">
        <v>1813</v>
      </c>
      <c r="M7" s="284"/>
      <c r="N7" s="284"/>
      <c r="O7" s="284"/>
      <c r="P7" s="284"/>
      <c r="Q7" s="284"/>
      <c r="R7" s="284"/>
      <c r="S7" s="284"/>
      <c r="T7" s="284"/>
      <c r="AB7" s="15" t="s">
        <v>1814</v>
      </c>
      <c r="AC7" s="140" t="s">
        <v>1800</v>
      </c>
      <c r="AD7" s="141" t="s">
        <v>1801</v>
      </c>
      <c r="AE7" s="142" t="s">
        <v>66</v>
      </c>
      <c r="AF7" s="148" t="s">
        <v>1802</v>
      </c>
      <c r="AG7" s="148" t="s">
        <v>1815</v>
      </c>
      <c r="AH7" s="149" t="s">
        <v>1816</v>
      </c>
      <c r="AI7" s="150" t="s">
        <v>70</v>
      </c>
    </row>
    <row r="8" spans="1:154" ht="8.25" customHeight="1" x14ac:dyDescent="0.2">
      <c r="AB8" s="15" t="s">
        <v>1817</v>
      </c>
      <c r="AC8" s="140" t="s">
        <v>1800</v>
      </c>
      <c r="AD8" s="141" t="s">
        <v>1801</v>
      </c>
      <c r="AE8" s="142" t="s">
        <v>66</v>
      </c>
      <c r="AF8" s="148" t="s">
        <v>1802</v>
      </c>
      <c r="AG8" s="148" t="s">
        <v>1815</v>
      </c>
      <c r="AH8" s="149" t="s">
        <v>1816</v>
      </c>
      <c r="AI8" s="145" t="s">
        <v>70</v>
      </c>
    </row>
    <row r="9" spans="1:154" ht="72" customHeight="1" x14ac:dyDescent="0.2">
      <c r="B9" s="110" t="s">
        <v>1818</v>
      </c>
      <c r="C9" s="111" t="str">
        <f>IFERROR(VLOOKUP($B$10,$AB$2:$AI$18,2,FALSE),AC2)</f>
        <v>Red unit charge
p/kWh</v>
      </c>
      <c r="D9" s="111" t="str">
        <f>IFERROR(VLOOKUP($B$10,$AB$2:$AI$18,3,FALSE),AD2)</f>
        <v>Amber unit charge
p/kWh</v>
      </c>
      <c r="E9" s="111" t="str">
        <f>IFERROR(VLOOKUP($B$10,$AB$2:$AI$18,4,FALSE),AE2)</f>
        <v>Green unit charge
p/kWh</v>
      </c>
      <c r="F9" s="111" t="str">
        <f>IFERROR(VLOOKUP($B$10,$AB$2:$AI$18,5,FALSE),AF2)</f>
        <v>Fixed charge 
p/MPAN/day</v>
      </c>
      <c r="G9" s="111" t="str">
        <f>IFERROR(VLOOKUP($B$10,$AB$2:$AI$18,6,FALSE),AG2)</f>
        <v>Capacity charge 
p/kVA/day</v>
      </c>
      <c r="H9" s="111" t="str">
        <f>IFERROR(VLOOKUP($B$10,$AB$2:$AI$18,7,FALSE),AH2)</f>
        <v>Exceeded Capacity charge 
p/kVA/day</v>
      </c>
      <c r="I9" s="111" t="str">
        <f>IFERROR(VLOOKUP($B$10,$AB$2:$AI$18,8,FALSE),AI2)</f>
        <v>Reactive power charge
p/kVArh</v>
      </c>
      <c r="L9" s="110" t="s">
        <v>1819</v>
      </c>
      <c r="M9" s="127" t="str">
        <f>'Annex 2 Designated EHV charges'!G9</f>
        <v>Import
Super Red
unit charge
(p/kWh)</v>
      </c>
      <c r="N9" s="127" t="str">
        <f>'Annex 2 Designated EHV charges'!H9</f>
        <v>Import
fixed charge
(p/day)</v>
      </c>
      <c r="O9" s="127" t="str">
        <f>'Annex 2 Designated EHV charges'!I9</f>
        <v>Import
capacity charge
(p/kVA/day)</v>
      </c>
      <c r="P9" s="127" t="str">
        <f>'Annex 2 Designated EHV charges'!J9</f>
        <v>Import
exceeded capacity charge
(p/kVA/day)</v>
      </c>
      <c r="Q9" s="128" t="str">
        <f>'Annex 2 Designated EHV charges'!K9</f>
        <v>Export
Super Red
unit charge
(p/kWh)</v>
      </c>
      <c r="R9" s="128" t="str">
        <f>'Annex 2 Designated EHV charges'!L9</f>
        <v>Export
fixed charge
(p/day)</v>
      </c>
      <c r="S9" s="128" t="str">
        <f>'Annex 2 Designated EHV charges'!M9</f>
        <v>Export
capacity charge
(p/kVA/day)</v>
      </c>
      <c r="T9" s="128" t="str">
        <f>'Annex 2 Designated EHV charges'!N9</f>
        <v>Export
exceeded capacity charge
(p/kVA/day)</v>
      </c>
      <c r="AB9" s="15" t="s">
        <v>1820</v>
      </c>
      <c r="AC9" s="140" t="s">
        <v>1800</v>
      </c>
      <c r="AD9" s="141" t="s">
        <v>1801</v>
      </c>
      <c r="AE9" s="142" t="s">
        <v>66</v>
      </c>
      <c r="AF9" s="148" t="s">
        <v>1802</v>
      </c>
      <c r="AG9" s="148" t="s">
        <v>1815</v>
      </c>
      <c r="AH9" s="149" t="s">
        <v>1816</v>
      </c>
      <c r="AI9" s="145" t="s">
        <v>70</v>
      </c>
    </row>
    <row r="10" spans="1:154" ht="30" customHeight="1" x14ac:dyDescent="0.2">
      <c r="B10" s="101" t="s">
        <v>1814</v>
      </c>
      <c r="C10" s="125" t="str">
        <f>IFERROR(VLOOKUP($B$10,'Annex 1 LV, HV and UMS charges'!$A:$K,4,FALSE),"")</f>
        <v/>
      </c>
      <c r="D10" s="126" t="str">
        <f>IFERROR(VLOOKUP($B$10,'Annex 1 LV, HV and UMS charges'!$A:$K,5,FALSE),"")</f>
        <v/>
      </c>
      <c r="E10" s="126" t="str">
        <f>IFERROR(VLOOKUP($B$10,'Annex 1 LV, HV and UMS charges'!$A:$K,6,FALSE),"")</f>
        <v/>
      </c>
      <c r="F10" s="103" t="str">
        <f>IFERROR(VLOOKUP($B$10,'Annex 1 LV, HV and UMS charges'!$A:$K,7,FALSE),"")</f>
        <v/>
      </c>
      <c r="G10" s="103" t="str">
        <f>IFERROR(VLOOKUP($B$10,'Annex 1 LV, HV and UMS charges'!$A:$K,8,FALSE),"")</f>
        <v/>
      </c>
      <c r="H10" s="103" t="str">
        <f>IFERROR(VLOOKUP($B$10,'Annex 1 LV, HV and UMS charges'!$A:$K,9,FALSE),"")</f>
        <v/>
      </c>
      <c r="I10" s="103" t="str">
        <f>IFERROR(VLOOKUP($B$10,'Annex 1 LV, HV and UMS charges'!$A:$K,10,FALSE),"")</f>
        <v/>
      </c>
      <c r="L10" s="101"/>
      <c r="M10" s="103">
        <f>IFERROR(VLOOKUP($L$10,'Annex 2 Designated EHV charges'!$G:$N,2,FALSE),"")</f>
        <v>3.18</v>
      </c>
      <c r="N10" s="103">
        <f>IFERROR(VLOOKUP($L$10,'Annex 2 Designated EHV charges'!$G:$N,3,FALSE),"")</f>
        <v>0.79</v>
      </c>
      <c r="O10" s="103">
        <f>IFERROR(VLOOKUP($L$10,'Annex 2 Designated EHV charges'!$G:$N,4,FALSE),"")</f>
        <v>0.79</v>
      </c>
      <c r="P10" s="103">
        <f>IFERROR(VLOOKUP($L$10,'Annex 2 Designated EHV charges'!$G:$N,5,FALSE),"")</f>
        <v>0</v>
      </c>
      <c r="Q10" s="113">
        <f>IFERROR(VLOOKUP($L$10,'Annex 2 Designated EHV charges'!$G:$N,6,FALSE),"")</f>
        <v>435.92</v>
      </c>
      <c r="R10" s="113">
        <f>IFERROR(VLOOKUP($L$10,'Annex 2 Designated EHV charges'!$G:$N,7,FALSE),"")</f>
        <v>0.05</v>
      </c>
      <c r="S10" s="113">
        <f>IFERROR(VLOOKUP($L$10,'Annex 2 Designated EHV charges'!$G:$N,8,FALSE),"")</f>
        <v>0.05</v>
      </c>
      <c r="T10" s="113" t="str">
        <f>IFERROR(VLOOKUP($L$10,'Annex 2 Designated EHV charges'!$G:$N,9,FALSE),"")</f>
        <v/>
      </c>
      <c r="AB10" s="15" t="s">
        <v>130</v>
      </c>
      <c r="AC10" s="146" t="s">
        <v>1821</v>
      </c>
      <c r="AD10" s="147" t="s">
        <v>1822</v>
      </c>
      <c r="AE10" s="142" t="s">
        <v>66</v>
      </c>
      <c r="AF10" s="143" t="s">
        <v>1803</v>
      </c>
      <c r="AG10" s="143" t="s">
        <v>1803</v>
      </c>
      <c r="AH10" s="143" t="s">
        <v>1803</v>
      </c>
      <c r="AI10" s="143" t="s">
        <v>1803</v>
      </c>
    </row>
    <row r="11" spans="1:154" ht="7.5" customHeight="1" x14ac:dyDescent="0.2">
      <c r="AB11" s="15" t="s">
        <v>133</v>
      </c>
      <c r="AC11" s="140" t="s">
        <v>1800</v>
      </c>
      <c r="AD11" s="141" t="s">
        <v>1801</v>
      </c>
      <c r="AE11" s="142" t="s">
        <v>66</v>
      </c>
      <c r="AF11" s="148" t="s">
        <v>1802</v>
      </c>
      <c r="AG11" s="143" t="s">
        <v>1803</v>
      </c>
      <c r="AH11" s="143" t="s">
        <v>1803</v>
      </c>
      <c r="AI11" s="143" t="s">
        <v>1803</v>
      </c>
    </row>
    <row r="12" spans="1:154" ht="88.5" customHeight="1" x14ac:dyDescent="0.2">
      <c r="B12" s="114" t="s">
        <v>1823</v>
      </c>
      <c r="C12" s="111" t="str">
        <f>C9</f>
        <v>Red unit charge
p/kWh</v>
      </c>
      <c r="D12" s="111" t="str">
        <f>D9</f>
        <v>Amber unit charge
p/kWh</v>
      </c>
      <c r="E12" s="111" t="str">
        <f>E9</f>
        <v>Green unit charge
p/kWh</v>
      </c>
      <c r="F12" s="111" t="s">
        <v>1824</v>
      </c>
      <c r="G12" s="111" t="s">
        <v>1825</v>
      </c>
      <c r="H12" s="111" t="s">
        <v>1826</v>
      </c>
      <c r="I12" s="111" t="s">
        <v>1827</v>
      </c>
      <c r="L12" s="114" t="s">
        <v>1823</v>
      </c>
      <c r="M12" s="111" t="s">
        <v>1828</v>
      </c>
      <c r="N12" s="111" t="s">
        <v>1824</v>
      </c>
      <c r="O12" s="111" t="s">
        <v>1829</v>
      </c>
      <c r="P12" s="111" t="s">
        <v>1826</v>
      </c>
      <c r="Q12" s="112" t="s">
        <v>1830</v>
      </c>
      <c r="R12" s="112" t="s">
        <v>1824</v>
      </c>
      <c r="S12" s="112" t="s">
        <v>1831</v>
      </c>
      <c r="T12" s="112" t="s">
        <v>1826</v>
      </c>
      <c r="AB12" s="15" t="s">
        <v>134</v>
      </c>
      <c r="AC12" s="140" t="s">
        <v>1800</v>
      </c>
      <c r="AD12" s="141" t="s">
        <v>1801</v>
      </c>
      <c r="AE12" s="142" t="s">
        <v>66</v>
      </c>
      <c r="AF12" s="148" t="s">
        <v>1802</v>
      </c>
      <c r="AG12" s="143" t="s">
        <v>1803</v>
      </c>
      <c r="AH12" s="143" t="s">
        <v>1803</v>
      </c>
      <c r="AI12" s="143" t="s">
        <v>1803</v>
      </c>
    </row>
    <row r="13" spans="1:154" ht="30" customHeight="1" x14ac:dyDescent="0.2">
      <c r="B13" s="115" t="s">
        <v>1832</v>
      </c>
      <c r="C13" s="120"/>
      <c r="D13" s="120"/>
      <c r="E13" s="120"/>
      <c r="F13" s="120"/>
      <c r="G13" s="120"/>
      <c r="H13" s="120"/>
      <c r="I13" s="120"/>
      <c r="L13" s="115" t="s">
        <v>1832</v>
      </c>
      <c r="M13" s="104"/>
      <c r="N13" s="104"/>
      <c r="O13" s="104"/>
      <c r="P13" s="104"/>
      <c r="Q13" s="105"/>
      <c r="R13" s="105">
        <f>N13</f>
        <v>0</v>
      </c>
      <c r="S13" s="105"/>
      <c r="T13" s="105"/>
      <c r="AB13" s="15" t="s">
        <v>135</v>
      </c>
      <c r="AC13" s="140" t="s">
        <v>1800</v>
      </c>
      <c r="AD13" s="141" t="s">
        <v>1801</v>
      </c>
      <c r="AE13" s="142" t="s">
        <v>66</v>
      </c>
      <c r="AF13" s="148" t="s">
        <v>1802</v>
      </c>
      <c r="AG13" s="143" t="s">
        <v>1803</v>
      </c>
      <c r="AH13" s="143" t="s">
        <v>1803</v>
      </c>
      <c r="AI13" s="145" t="s">
        <v>70</v>
      </c>
    </row>
    <row r="14" spans="1:154" ht="30" customHeight="1" x14ac:dyDescent="0.2">
      <c r="B14" s="116" t="s">
        <v>1833</v>
      </c>
      <c r="C14" s="102">
        <f t="shared" ref="C14:I14" si="0">C13</f>
        <v>0</v>
      </c>
      <c r="D14" s="102">
        <f t="shared" si="0"/>
        <v>0</v>
      </c>
      <c r="E14" s="102">
        <f t="shared" si="0"/>
        <v>0</v>
      </c>
      <c r="F14" s="102">
        <f t="shared" si="0"/>
        <v>0</v>
      </c>
      <c r="G14" s="102">
        <f t="shared" si="0"/>
        <v>0</v>
      </c>
      <c r="H14" s="102">
        <f t="shared" si="0"/>
        <v>0</v>
      </c>
      <c r="I14" s="102">
        <f t="shared" si="0"/>
        <v>0</v>
      </c>
      <c r="L14" s="116" t="s">
        <v>1833</v>
      </c>
      <c r="M14" s="102">
        <f>M13</f>
        <v>0</v>
      </c>
      <c r="N14" s="102">
        <f t="shared" ref="N14:T14" si="1">N13</f>
        <v>0</v>
      </c>
      <c r="O14" s="102">
        <f t="shared" si="1"/>
        <v>0</v>
      </c>
      <c r="P14" s="102">
        <f t="shared" si="1"/>
        <v>0</v>
      </c>
      <c r="Q14" s="106">
        <f t="shared" si="1"/>
        <v>0</v>
      </c>
      <c r="R14" s="106">
        <f t="shared" si="1"/>
        <v>0</v>
      </c>
      <c r="S14" s="106">
        <f t="shared" si="1"/>
        <v>0</v>
      </c>
      <c r="T14" s="106">
        <f t="shared" si="1"/>
        <v>0</v>
      </c>
      <c r="AB14" s="15" t="s">
        <v>137</v>
      </c>
      <c r="AC14" s="140" t="s">
        <v>1800</v>
      </c>
      <c r="AD14" s="141" t="s">
        <v>1801</v>
      </c>
      <c r="AE14" s="142" t="s">
        <v>66</v>
      </c>
      <c r="AF14" s="148" t="s">
        <v>1802</v>
      </c>
      <c r="AG14" s="143" t="s">
        <v>1803</v>
      </c>
      <c r="AH14" s="143" t="s">
        <v>1803</v>
      </c>
      <c r="AI14" s="143" t="s">
        <v>1803</v>
      </c>
    </row>
    <row r="15" spans="1:154" ht="7.5" customHeight="1" x14ac:dyDescent="0.2">
      <c r="AB15" s="15" t="s">
        <v>139</v>
      </c>
      <c r="AC15" s="140" t="s">
        <v>1800</v>
      </c>
      <c r="AD15" s="141" t="s">
        <v>1801</v>
      </c>
      <c r="AE15" s="142" t="s">
        <v>66</v>
      </c>
      <c r="AF15" s="148" t="s">
        <v>1802</v>
      </c>
      <c r="AG15" s="143" t="s">
        <v>1803</v>
      </c>
      <c r="AH15" s="143" t="s">
        <v>1803</v>
      </c>
      <c r="AI15" s="145" t="s">
        <v>70</v>
      </c>
    </row>
    <row r="16" spans="1:154" ht="63.75" customHeight="1" x14ac:dyDescent="0.2">
      <c r="B16" s="114" t="s">
        <v>1834</v>
      </c>
      <c r="C16" s="111" t="s">
        <v>1835</v>
      </c>
      <c r="D16" s="111" t="s">
        <v>1836</v>
      </c>
      <c r="E16" s="111" t="s">
        <v>1837</v>
      </c>
      <c r="F16" s="111" t="s">
        <v>1838</v>
      </c>
      <c r="G16" s="111" t="s">
        <v>1839</v>
      </c>
      <c r="H16" s="111" t="s">
        <v>1840</v>
      </c>
      <c r="I16" s="111" t="s">
        <v>1841</v>
      </c>
      <c r="L16" s="114" t="s">
        <v>1834</v>
      </c>
      <c r="M16" s="111" t="s">
        <v>1842</v>
      </c>
      <c r="N16" s="111" t="s">
        <v>1843</v>
      </c>
      <c r="O16" s="111" t="s">
        <v>1844</v>
      </c>
      <c r="P16" s="111" t="s">
        <v>1845</v>
      </c>
      <c r="Q16" s="112" t="s">
        <v>1846</v>
      </c>
      <c r="R16" s="112" t="s">
        <v>1847</v>
      </c>
      <c r="S16" s="112" t="s">
        <v>1848</v>
      </c>
      <c r="T16" s="112" t="s">
        <v>1849</v>
      </c>
      <c r="AB16" s="15" t="s">
        <v>141</v>
      </c>
      <c r="AC16" s="140" t="s">
        <v>1800</v>
      </c>
      <c r="AD16" s="141" t="s">
        <v>1801</v>
      </c>
      <c r="AE16" s="142" t="s">
        <v>66</v>
      </c>
      <c r="AF16" s="148" t="s">
        <v>1802</v>
      </c>
      <c r="AG16" s="143" t="s">
        <v>1803</v>
      </c>
      <c r="AH16" s="143" t="s">
        <v>1803</v>
      </c>
      <c r="AI16" s="143" t="s">
        <v>1803</v>
      </c>
    </row>
    <row r="17" spans="2:35" ht="30" customHeight="1" x14ac:dyDescent="0.2">
      <c r="B17" s="115" t="s">
        <v>1850</v>
      </c>
      <c r="C17" s="121" t="str">
        <f>IFERROR(C10*C13/100,"")</f>
        <v/>
      </c>
      <c r="D17" s="121" t="str">
        <f t="shared" ref="D17:I17" si="2">IFERROR(D10*D13/100,"")</f>
        <v/>
      </c>
      <c r="E17" s="121" t="str">
        <f t="shared" si="2"/>
        <v/>
      </c>
      <c r="F17" s="121" t="str">
        <f t="shared" si="2"/>
        <v/>
      </c>
      <c r="G17" s="121" t="str">
        <f>IFERROR(G10*G13*F13/100,"")</f>
        <v/>
      </c>
      <c r="H17" s="121" t="str">
        <f>IFERROR(H10*H13*F13/100,"")</f>
        <v/>
      </c>
      <c r="I17" s="121" t="str">
        <f t="shared" si="2"/>
        <v/>
      </c>
      <c r="L17" s="117" t="s">
        <v>1850</v>
      </c>
      <c r="M17" s="121">
        <f>IFERROR(M10*M13/100,"")</f>
        <v>0</v>
      </c>
      <c r="N17" s="121">
        <f>IFERROR(N10*N13/100,"")</f>
        <v>0</v>
      </c>
      <c r="O17" s="121">
        <f>IFERROR(O10*O13*N13/100,"")</f>
        <v>0</v>
      </c>
      <c r="P17" s="121">
        <f>IFERROR(P10*P13*N13/100,"")</f>
        <v>0</v>
      </c>
      <c r="Q17" s="122">
        <f>IFERROR(Q10*Q13/100,"")</f>
        <v>0</v>
      </c>
      <c r="R17" s="122">
        <f>IFERROR(R10*R13/100,"")</f>
        <v>0</v>
      </c>
      <c r="S17" s="122">
        <f>IFERROR(S10*S13*R13/100,"")</f>
        <v>0</v>
      </c>
      <c r="T17" s="122" t="str">
        <f>IFERROR(T10*T13*R13/100,"")</f>
        <v/>
      </c>
      <c r="AB17" s="15" t="s">
        <v>143</v>
      </c>
      <c r="AC17" s="140" t="s">
        <v>1800</v>
      </c>
      <c r="AD17" s="141" t="s">
        <v>1801</v>
      </c>
      <c r="AE17" s="142" t="s">
        <v>66</v>
      </c>
      <c r="AF17" s="148" t="s">
        <v>1802</v>
      </c>
      <c r="AG17" s="143" t="s">
        <v>1803</v>
      </c>
      <c r="AH17" s="143" t="s">
        <v>1803</v>
      </c>
      <c r="AI17" s="145" t="s">
        <v>70</v>
      </c>
    </row>
    <row r="18" spans="2:35" ht="30" customHeight="1" x14ac:dyDescent="0.2">
      <c r="B18" s="116" t="s">
        <v>1851</v>
      </c>
      <c r="C18" s="123" t="str">
        <f>IFERROR(C10*C14/100,"")</f>
        <v/>
      </c>
      <c r="D18" s="123" t="str">
        <f t="shared" ref="D18:I18" si="3">IFERROR(D10*D14/100,"")</f>
        <v/>
      </c>
      <c r="E18" s="123" t="str">
        <f t="shared" si="3"/>
        <v/>
      </c>
      <c r="F18" s="123" t="str">
        <f t="shared" si="3"/>
        <v/>
      </c>
      <c r="G18" s="123" t="str">
        <f>IFERROR(G10*G14*F14/100,"")</f>
        <v/>
      </c>
      <c r="H18" s="123" t="str">
        <f>IFERROR(H10*H14*F14/100,"")</f>
        <v/>
      </c>
      <c r="I18" s="123" t="str">
        <f t="shared" si="3"/>
        <v/>
      </c>
      <c r="L18" s="118" t="s">
        <v>1851</v>
      </c>
      <c r="M18" s="123">
        <f>IFERROR(M10*M14/100,"")</f>
        <v>0</v>
      </c>
      <c r="N18" s="123">
        <f>IFERROR(N10*N14/100,"")</f>
        <v>0</v>
      </c>
      <c r="O18" s="123">
        <f>IFERROR(O10*O14*N14/100,"")</f>
        <v>0</v>
      </c>
      <c r="P18" s="123">
        <f>IFERROR(P10*P14*N14/100,"")</f>
        <v>0</v>
      </c>
      <c r="Q18" s="124">
        <f>IFERROR(Q10*Q14/100,"")</f>
        <v>0</v>
      </c>
      <c r="R18" s="124">
        <f>IFERROR(R10*R14/100,"")</f>
        <v>0</v>
      </c>
      <c r="S18" s="124">
        <f>IFERROR(S10*S14*R14/100,"")</f>
        <v>0</v>
      </c>
      <c r="T18" s="124" t="str">
        <f>IFERROR(T10*T14*R14/100,"")</f>
        <v/>
      </c>
      <c r="AB18" s="15" t="s">
        <v>145</v>
      </c>
      <c r="AC18" s="140" t="s">
        <v>1800</v>
      </c>
      <c r="AD18" s="141" t="s">
        <v>1801</v>
      </c>
      <c r="AE18" s="142" t="s">
        <v>66</v>
      </c>
      <c r="AF18" s="148" t="s">
        <v>1802</v>
      </c>
      <c r="AG18" s="143" t="s">
        <v>1803</v>
      </c>
      <c r="AH18" s="143" t="s">
        <v>1803</v>
      </c>
      <c r="AI18" s="143" t="s">
        <v>1803</v>
      </c>
    </row>
    <row r="19" spans="2:35" ht="7.5" customHeight="1" x14ac:dyDescent="0.2"/>
    <row r="20" spans="2:35" ht="39.75" customHeight="1" x14ac:dyDescent="0.2">
      <c r="C20" s="119" t="s">
        <v>1852</v>
      </c>
      <c r="M20" s="111" t="s">
        <v>1853</v>
      </c>
      <c r="N20" s="112" t="s">
        <v>1854</v>
      </c>
    </row>
    <row r="21" spans="2:35" ht="30" customHeight="1" x14ac:dyDescent="0.2">
      <c r="B21" s="115" t="s">
        <v>1850</v>
      </c>
      <c r="C21" s="121">
        <f>SUM(C17:I17)</f>
        <v>0</v>
      </c>
      <c r="L21" s="115" t="s">
        <v>1850</v>
      </c>
      <c r="M21" s="121">
        <f>SUM(M17:P17)</f>
        <v>0</v>
      </c>
      <c r="N21" s="122">
        <f>SUM(Q17:T17)</f>
        <v>0</v>
      </c>
    </row>
    <row r="22" spans="2:35" ht="30" customHeight="1" x14ac:dyDescent="0.2">
      <c r="B22" s="116" t="s">
        <v>1851</v>
      </c>
      <c r="C22" s="123">
        <f>SUM(C18:I18)</f>
        <v>0</v>
      </c>
      <c r="L22" s="116" t="s">
        <v>1851</v>
      </c>
      <c r="M22" s="123">
        <f>SUM(M18:P18)</f>
        <v>0</v>
      </c>
      <c r="N22" s="124">
        <f>SUM(Q18:T18)</f>
        <v>0</v>
      </c>
    </row>
    <row r="24" spans="2:35" ht="30.75" customHeight="1" x14ac:dyDescent="0.2">
      <c r="B24" s="277" t="s">
        <v>1855</v>
      </c>
      <c r="C24" s="278"/>
      <c r="D24" s="279"/>
      <c r="L24" s="277" t="s">
        <v>1856</v>
      </c>
      <c r="M24" s="278"/>
      <c r="N24" s="279"/>
    </row>
  </sheetData>
  <dataConsolidate/>
  <mergeCells count="11">
    <mergeCell ref="B2:T2"/>
    <mergeCell ref="B24:D24"/>
    <mergeCell ref="L24:N24"/>
    <mergeCell ref="B4:I4"/>
    <mergeCell ref="L4:T4"/>
    <mergeCell ref="B6:I6"/>
    <mergeCell ref="B5:I5"/>
    <mergeCell ref="B7:I7"/>
    <mergeCell ref="L5:T5"/>
    <mergeCell ref="L6:T6"/>
    <mergeCell ref="L7:T7"/>
  </mergeCells>
  <conditionalFormatting sqref="C9:I9">
    <cfRule type="containsText" dxfId="2" priority="3" operator="containsText" text="n/a">
      <formula>NOT(ISERROR(SEARCH("n/a",C9)))</formula>
    </cfRule>
  </conditionalFormatting>
  <conditionalFormatting sqref="C10:I10 C12:I14 C16:I18">
    <cfRule type="expression" dxfId="1" priority="2">
      <formula>C$9="n/a"</formula>
    </cfRule>
  </conditionalFormatting>
  <conditionalFormatting sqref="Q9:T10 Q12:T14 Q16:T18">
    <cfRule type="expression" dxfId="0" priority="1">
      <formula>$T$10=0</formula>
    </cfRule>
  </conditionalFormatting>
  <hyperlinks>
    <hyperlink ref="B1" location="Overview!A1" display="Back to Overview" xr:uid="{00000000-0004-0000-0E00-000000000000}"/>
  </hyperlinks>
  <pageMargins left="0.70866141732283472" right="0.70866141732283472" top="0.74803149606299213" bottom="0.74803149606299213" header="0.31496062992125984" footer="0.31496062992125984"/>
  <pageSetup paperSize="9" scale="50" orientation="landscape" r:id="rId1"/>
  <ignoredErrors>
    <ignoredError sqref="G17:G18" formula="1"/>
    <ignoredError sqref="M14:T14 R13 C14:G14" unlockedFormula="1"/>
  </ignoredErrors>
  <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promptTitle="Choose site" prompt="Select the EHV site that you would like to calculate charges." xr:uid="{00000000-0002-0000-0E00-000000000000}">
          <x14:formula1>
            <xm:f>'Annex 2 Designated EHV charges'!$G$10:$G$259</xm:f>
          </x14:formula1>
          <xm:sqref>L10</xm:sqref>
        </x14:dataValidation>
        <x14:dataValidation type="list" errorStyle="information" allowBlank="1" showInputMessage="1" showErrorMessage="1" promptTitle="Tariff selection" prompt="Choose tariff from drop down list" xr:uid="{00000000-0002-0000-0E00-000001000000}">
          <x14:formula1>
            <xm:f>'Annex 1 LV, HV and UMS charges'!$A$14:$A$45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46"/>
  <sheetViews>
    <sheetView zoomScale="85" zoomScaleNormal="85" zoomScaleSheetLayoutView="100" workbookViewId="0"/>
  </sheetViews>
  <sheetFormatPr defaultColWidth="9.140625" defaultRowHeight="12.75" customHeight="1" x14ac:dyDescent="0.2"/>
  <cols>
    <col min="1" max="1" width="49" style="2" bestFit="1" customWidth="1"/>
    <col min="2" max="2" width="17.5703125" style="3" customWidth="1"/>
    <col min="3" max="3" width="6.85546875" style="2" customWidth="1"/>
    <col min="4" max="4" width="17.5703125" style="2" customWidth="1"/>
    <col min="5" max="7" width="17.5703125" style="3" customWidth="1"/>
    <col min="8" max="9" width="17.5703125" style="7" customWidth="1"/>
    <col min="10" max="10" width="17.5703125" style="5" customWidth="1"/>
    <col min="11" max="11" width="17.5703125" style="6" customWidth="1"/>
    <col min="12" max="13" width="15.5703125" style="2" customWidth="1"/>
    <col min="14" max="16384" width="9.140625" style="2"/>
  </cols>
  <sheetData>
    <row r="1" spans="1:11" x14ac:dyDescent="0.2">
      <c r="A1" s="96" t="s">
        <v>38</v>
      </c>
      <c r="B1" s="212" t="s">
        <v>39</v>
      </c>
      <c r="C1" s="213"/>
      <c r="D1" s="213"/>
      <c r="E1" s="211"/>
      <c r="F1" s="211"/>
      <c r="G1" s="211"/>
      <c r="H1" s="211"/>
      <c r="I1" s="211"/>
      <c r="J1" s="211"/>
      <c r="K1" s="211"/>
    </row>
    <row r="2" spans="1:11" ht="18" x14ac:dyDescent="0.2">
      <c r="A2" s="207" t="str">
        <f>Overview!B4&amp; " - Effective from "&amp;Overview!D4&amp;" - "&amp;Overview!E4&amp;" LV and HV charges"</f>
        <v>Southern Electric Power Distribution plc - Effective from 1 April 2025 - Final LV and HV charges</v>
      </c>
      <c r="B2" s="207"/>
      <c r="C2" s="207"/>
      <c r="D2" s="207"/>
      <c r="E2" s="207"/>
      <c r="F2" s="207"/>
      <c r="G2" s="207"/>
      <c r="H2" s="207"/>
      <c r="I2" s="207"/>
      <c r="J2" s="207"/>
      <c r="K2" s="207"/>
    </row>
    <row r="3" spans="1:11" s="78" customFormat="1" ht="18" x14ac:dyDescent="0.2">
      <c r="A3" s="85"/>
      <c r="B3" s="85"/>
      <c r="C3" s="85"/>
      <c r="D3" s="85"/>
      <c r="E3" s="85"/>
      <c r="F3" s="85"/>
      <c r="G3" s="85"/>
      <c r="H3" s="85"/>
      <c r="I3" s="85"/>
      <c r="J3" s="85"/>
      <c r="K3" s="85"/>
    </row>
    <row r="4" spans="1:11" ht="18" x14ac:dyDescent="0.2">
      <c r="A4" s="207" t="s">
        <v>40</v>
      </c>
      <c r="B4" s="207"/>
      <c r="C4" s="207"/>
      <c r="D4" s="207"/>
      <c r="E4" s="207"/>
      <c r="F4" s="85"/>
      <c r="G4" s="207" t="s">
        <v>41</v>
      </c>
      <c r="H4" s="207"/>
      <c r="I4" s="207"/>
      <c r="J4" s="207"/>
      <c r="K4" s="207"/>
    </row>
    <row r="5" spans="1:11" ht="25.5" x14ac:dyDescent="0.2">
      <c r="A5" s="77" t="s">
        <v>42</v>
      </c>
      <c r="B5" s="81" t="s">
        <v>43</v>
      </c>
      <c r="C5" s="220" t="s">
        <v>44</v>
      </c>
      <c r="D5" s="221"/>
      <c r="E5" s="79" t="s">
        <v>45</v>
      </c>
      <c r="F5" s="85"/>
      <c r="G5" s="224"/>
      <c r="H5" s="225"/>
      <c r="I5" s="82" t="s">
        <v>46</v>
      </c>
      <c r="J5" s="83" t="s">
        <v>47</v>
      </c>
      <c r="K5" s="79" t="s">
        <v>45</v>
      </c>
    </row>
    <row r="6" spans="1:11" ht="38.25" x14ac:dyDescent="0.2">
      <c r="A6" s="80" t="s">
        <v>48</v>
      </c>
      <c r="B6" s="84" t="s">
        <v>49</v>
      </c>
      <c r="C6" s="222"/>
      <c r="D6" s="223"/>
      <c r="E6" s="20"/>
      <c r="F6" s="85"/>
      <c r="G6" s="206" t="s">
        <v>50</v>
      </c>
      <c r="H6" s="206"/>
      <c r="I6" s="20"/>
      <c r="J6" s="22" t="s">
        <v>51</v>
      </c>
      <c r="K6" s="20"/>
    </row>
    <row r="7" spans="1:11" ht="38.25" x14ac:dyDescent="0.2">
      <c r="A7" s="80" t="s">
        <v>48</v>
      </c>
      <c r="B7" s="20"/>
      <c r="C7" s="215" t="s">
        <v>52</v>
      </c>
      <c r="D7" s="215"/>
      <c r="E7" s="20"/>
      <c r="F7" s="85"/>
      <c r="G7" s="206" t="s">
        <v>53</v>
      </c>
      <c r="H7" s="206"/>
      <c r="I7" s="22" t="s">
        <v>49</v>
      </c>
      <c r="J7" s="22" t="s">
        <v>52</v>
      </c>
      <c r="K7" s="20"/>
    </row>
    <row r="8" spans="1:11" ht="38.25" x14ac:dyDescent="0.2">
      <c r="A8" s="80" t="s">
        <v>48</v>
      </c>
      <c r="B8" s="20"/>
      <c r="C8" s="216"/>
      <c r="D8" s="216"/>
      <c r="E8" s="84" t="s">
        <v>54</v>
      </c>
      <c r="F8" s="85"/>
      <c r="G8" s="206" t="s">
        <v>55</v>
      </c>
      <c r="H8" s="206"/>
      <c r="I8" s="20"/>
      <c r="J8" s="20"/>
      <c r="K8" s="22" t="s">
        <v>54</v>
      </c>
    </row>
    <row r="9" spans="1:11" s="78" customFormat="1" ht="25.5" x14ac:dyDescent="0.2">
      <c r="A9" s="80" t="s">
        <v>56</v>
      </c>
      <c r="B9" s="20"/>
      <c r="C9" s="215" t="s">
        <v>57</v>
      </c>
      <c r="D9" s="215"/>
      <c r="E9" s="84" t="s">
        <v>58</v>
      </c>
      <c r="F9" s="85"/>
      <c r="G9" s="206" t="s">
        <v>56</v>
      </c>
      <c r="H9" s="206"/>
      <c r="I9" s="20"/>
      <c r="J9" s="22" t="s">
        <v>57</v>
      </c>
      <c r="K9" s="22" t="s">
        <v>58</v>
      </c>
    </row>
    <row r="10" spans="1:11" s="78" customFormat="1" ht="18" x14ac:dyDescent="0.2">
      <c r="A10" s="80" t="s">
        <v>59</v>
      </c>
      <c r="B10" s="217" t="s">
        <v>60</v>
      </c>
      <c r="C10" s="218"/>
      <c r="D10" s="218"/>
      <c r="E10" s="219"/>
      <c r="F10" s="85"/>
      <c r="G10" s="214" t="s">
        <v>59</v>
      </c>
      <c r="H10" s="214"/>
      <c r="I10" s="208" t="s">
        <v>60</v>
      </c>
      <c r="J10" s="209"/>
      <c r="K10" s="210"/>
    </row>
    <row r="11" spans="1:11" s="78" customFormat="1" ht="18" x14ac:dyDescent="0.2">
      <c r="A11" s="85"/>
      <c r="B11" s="85"/>
      <c r="C11" s="85"/>
      <c r="D11" s="85"/>
      <c r="E11" s="85"/>
      <c r="F11" s="85"/>
      <c r="G11" s="85"/>
      <c r="H11" s="85"/>
      <c r="I11" s="85"/>
      <c r="J11" s="85"/>
      <c r="K11" s="85"/>
    </row>
    <row r="12" spans="1:11" s="78" customFormat="1" ht="18" x14ac:dyDescent="0.2">
      <c r="A12" s="85"/>
      <c r="B12" s="85"/>
      <c r="C12" s="85"/>
      <c r="D12" s="85"/>
      <c r="E12" s="85"/>
      <c r="F12" s="85"/>
      <c r="G12" s="85"/>
      <c r="H12" s="85"/>
      <c r="I12" s="85"/>
      <c r="J12" s="85"/>
      <c r="K12" s="85"/>
    </row>
    <row r="13" spans="1:11" ht="57" customHeight="1" x14ac:dyDescent="0.2">
      <c r="A13" s="27" t="s">
        <v>61</v>
      </c>
      <c r="B13" s="13" t="s">
        <v>62</v>
      </c>
      <c r="C13" s="13" t="s">
        <v>63</v>
      </c>
      <c r="D13" s="56" t="s">
        <v>64</v>
      </c>
      <c r="E13" s="56" t="s">
        <v>65</v>
      </c>
      <c r="F13" s="56" t="s">
        <v>66</v>
      </c>
      <c r="G13" s="13" t="s">
        <v>67</v>
      </c>
      <c r="H13" s="13" t="s">
        <v>68</v>
      </c>
      <c r="I13" s="27" t="s">
        <v>69</v>
      </c>
      <c r="J13" s="13" t="s">
        <v>70</v>
      </c>
      <c r="K13" s="13" t="s">
        <v>71</v>
      </c>
    </row>
    <row r="14" spans="1:11" ht="45" x14ac:dyDescent="0.2">
      <c r="A14" s="15" t="s">
        <v>72</v>
      </c>
      <c r="B14" s="41" t="s">
        <v>73</v>
      </c>
      <c r="C14" s="179" t="s">
        <v>74</v>
      </c>
      <c r="D14" s="135">
        <v>12.227</v>
      </c>
      <c r="E14" s="136">
        <v>1.6419999999999999</v>
      </c>
      <c r="F14" s="137">
        <v>8.4000000000000005E-2</v>
      </c>
      <c r="G14" s="46">
        <v>4.87</v>
      </c>
      <c r="H14" s="47"/>
      <c r="I14" s="47"/>
      <c r="J14" s="43"/>
      <c r="K14" s="44" t="s">
        <v>75</v>
      </c>
    </row>
    <row r="15" spans="1:11" ht="30" x14ac:dyDescent="0.2">
      <c r="A15" s="15" t="s">
        <v>76</v>
      </c>
      <c r="B15" s="41" t="s">
        <v>77</v>
      </c>
      <c r="C15" s="173" t="s">
        <v>78</v>
      </c>
      <c r="D15" s="135">
        <v>12.227</v>
      </c>
      <c r="E15" s="136">
        <v>1.6419999999999999</v>
      </c>
      <c r="F15" s="137">
        <v>8.4000000000000005E-2</v>
      </c>
      <c r="G15" s="47"/>
      <c r="H15" s="47"/>
      <c r="I15" s="47"/>
      <c r="J15" s="43"/>
      <c r="K15" s="44" t="s">
        <v>79</v>
      </c>
    </row>
    <row r="16" spans="1:11" ht="90" x14ac:dyDescent="0.2">
      <c r="A16" s="15" t="s">
        <v>80</v>
      </c>
      <c r="B16" s="45" t="s">
        <v>81</v>
      </c>
      <c r="C16" s="162" t="s">
        <v>82</v>
      </c>
      <c r="D16" s="135">
        <v>11.827</v>
      </c>
      <c r="E16" s="136">
        <v>1.589</v>
      </c>
      <c r="F16" s="137">
        <v>8.2000000000000003E-2</v>
      </c>
      <c r="G16" s="46">
        <v>14.13</v>
      </c>
      <c r="H16" s="47"/>
      <c r="I16" s="47"/>
      <c r="J16" s="43"/>
      <c r="K16" s="44" t="s">
        <v>83</v>
      </c>
    </row>
    <row r="17" spans="1:11" ht="90" x14ac:dyDescent="0.2">
      <c r="A17" s="15" t="s">
        <v>84</v>
      </c>
      <c r="B17" s="45" t="s">
        <v>85</v>
      </c>
      <c r="C17" s="162" t="s">
        <v>82</v>
      </c>
      <c r="D17" s="135">
        <v>11.827</v>
      </c>
      <c r="E17" s="136">
        <v>1.589</v>
      </c>
      <c r="F17" s="137">
        <v>8.2000000000000003E-2</v>
      </c>
      <c r="G17" s="46">
        <v>7.66</v>
      </c>
      <c r="H17" s="47"/>
      <c r="I17" s="47"/>
      <c r="J17" s="43"/>
      <c r="K17" s="44" t="s">
        <v>86</v>
      </c>
    </row>
    <row r="18" spans="1:11" ht="90" x14ac:dyDescent="0.2">
      <c r="A18" s="15" t="s">
        <v>87</v>
      </c>
      <c r="B18" s="45" t="s">
        <v>88</v>
      </c>
      <c r="C18" s="162" t="s">
        <v>82</v>
      </c>
      <c r="D18" s="135">
        <v>11.779</v>
      </c>
      <c r="E18" s="136">
        <v>1.5409999999999999</v>
      </c>
      <c r="F18" s="137">
        <v>3.4000000000000002E-2</v>
      </c>
      <c r="G18" s="46">
        <v>0</v>
      </c>
      <c r="H18" s="47"/>
      <c r="I18" s="47"/>
      <c r="J18" s="43"/>
      <c r="K18" s="44" t="s">
        <v>89</v>
      </c>
    </row>
    <row r="19" spans="1:11" ht="90" x14ac:dyDescent="0.2">
      <c r="A19" s="15" t="s">
        <v>90</v>
      </c>
      <c r="B19" s="45" t="s">
        <v>91</v>
      </c>
      <c r="C19" s="162" t="s">
        <v>82</v>
      </c>
      <c r="D19" s="135">
        <v>11.551</v>
      </c>
      <c r="E19" s="136">
        <v>1.3129999999999999</v>
      </c>
      <c r="F19" s="137">
        <v>0</v>
      </c>
      <c r="G19" s="46">
        <v>0</v>
      </c>
      <c r="H19" s="47"/>
      <c r="I19" s="47"/>
      <c r="J19" s="43"/>
      <c r="K19" s="44" t="s">
        <v>92</v>
      </c>
    </row>
    <row r="20" spans="1:11" ht="90" x14ac:dyDescent="0.2">
      <c r="A20" s="15" t="s">
        <v>93</v>
      </c>
      <c r="B20" s="45" t="s">
        <v>94</v>
      </c>
      <c r="C20" s="162" t="s">
        <v>82</v>
      </c>
      <c r="D20" s="135">
        <v>11.298999999999999</v>
      </c>
      <c r="E20" s="136">
        <v>1.0609999999999999</v>
      </c>
      <c r="F20" s="137">
        <v>0</v>
      </c>
      <c r="G20" s="46">
        <v>0</v>
      </c>
      <c r="H20" s="47"/>
      <c r="I20" s="47"/>
      <c r="J20" s="43"/>
      <c r="K20" s="44" t="s">
        <v>95</v>
      </c>
    </row>
    <row r="21" spans="1:11" ht="30" x14ac:dyDescent="0.2">
      <c r="A21" s="15" t="s">
        <v>96</v>
      </c>
      <c r="B21" s="41" t="s">
        <v>97</v>
      </c>
      <c r="C21" s="173" t="s">
        <v>98</v>
      </c>
      <c r="D21" s="135">
        <v>11.827</v>
      </c>
      <c r="E21" s="136">
        <v>1.589</v>
      </c>
      <c r="F21" s="137">
        <v>8.2000000000000003E-2</v>
      </c>
      <c r="G21" s="47"/>
      <c r="H21" s="47"/>
      <c r="I21" s="47"/>
      <c r="J21" s="43"/>
      <c r="K21" s="44" t="s">
        <v>99</v>
      </c>
    </row>
    <row r="22" spans="1:11" ht="15" x14ac:dyDescent="0.2">
      <c r="A22" s="15" t="s">
        <v>100</v>
      </c>
      <c r="B22" s="44" t="s">
        <v>101</v>
      </c>
      <c r="C22" s="175">
        <v>0</v>
      </c>
      <c r="D22" s="135">
        <v>7.6230000000000002</v>
      </c>
      <c r="E22" s="136">
        <v>0.878</v>
      </c>
      <c r="F22" s="137">
        <v>4.2999999999999997E-2</v>
      </c>
      <c r="G22" s="46">
        <v>22.73</v>
      </c>
      <c r="H22" s="46">
        <v>8.08</v>
      </c>
      <c r="I22" s="134">
        <v>8.08</v>
      </c>
      <c r="J22" s="42">
        <v>0.23599999999999999</v>
      </c>
      <c r="K22" s="44"/>
    </row>
    <row r="23" spans="1:11" ht="15" x14ac:dyDescent="0.2">
      <c r="A23" s="15" t="s">
        <v>102</v>
      </c>
      <c r="B23" s="44" t="s">
        <v>103</v>
      </c>
      <c r="C23" s="175">
        <v>0</v>
      </c>
      <c r="D23" s="135">
        <v>5.6669999999999998</v>
      </c>
      <c r="E23" s="136">
        <v>0.53700000000000003</v>
      </c>
      <c r="F23" s="137">
        <v>2.9000000000000001E-2</v>
      </c>
      <c r="G23" s="46">
        <v>0</v>
      </c>
      <c r="H23" s="46">
        <v>8.08</v>
      </c>
      <c r="I23" s="134">
        <v>8.08</v>
      </c>
      <c r="J23" s="42">
        <v>0.23599999999999999</v>
      </c>
      <c r="K23" s="44"/>
    </row>
    <row r="24" spans="1:11" ht="15" x14ac:dyDescent="0.2">
      <c r="A24" s="15" t="s">
        <v>104</v>
      </c>
      <c r="B24" s="44" t="s">
        <v>105</v>
      </c>
      <c r="C24" s="175">
        <v>0</v>
      </c>
      <c r="D24" s="135">
        <v>5.29</v>
      </c>
      <c r="E24" s="136">
        <v>0.53700000000000003</v>
      </c>
      <c r="F24" s="137">
        <v>2.9000000000000001E-2</v>
      </c>
      <c r="G24" s="46">
        <v>0</v>
      </c>
      <c r="H24" s="46">
        <v>8.08</v>
      </c>
      <c r="I24" s="134">
        <v>8.08</v>
      </c>
      <c r="J24" s="42">
        <v>0.23599999999999999</v>
      </c>
      <c r="K24" s="44"/>
    </row>
    <row r="25" spans="1:11" ht="15" x14ac:dyDescent="0.2">
      <c r="A25" s="15" t="s">
        <v>106</v>
      </c>
      <c r="B25" s="44" t="s">
        <v>107</v>
      </c>
      <c r="C25" s="175">
        <v>0</v>
      </c>
      <c r="D25" s="135">
        <v>5.0140000000000002</v>
      </c>
      <c r="E25" s="136">
        <v>0.53700000000000003</v>
      </c>
      <c r="F25" s="137">
        <v>2.9000000000000001E-2</v>
      </c>
      <c r="G25" s="46">
        <v>0</v>
      </c>
      <c r="H25" s="46">
        <v>8.08</v>
      </c>
      <c r="I25" s="134">
        <v>8.08</v>
      </c>
      <c r="J25" s="42">
        <v>0.23599999999999999</v>
      </c>
      <c r="K25" s="44"/>
    </row>
    <row r="26" spans="1:11" ht="15" x14ac:dyDescent="0.2">
      <c r="A26" s="15" t="s">
        <v>108</v>
      </c>
      <c r="B26" s="44" t="s">
        <v>109</v>
      </c>
      <c r="C26" s="175">
        <v>0</v>
      </c>
      <c r="D26" s="135">
        <v>4.8239999999999998</v>
      </c>
      <c r="E26" s="136">
        <v>0.53700000000000003</v>
      </c>
      <c r="F26" s="137">
        <v>2.9000000000000001E-2</v>
      </c>
      <c r="G26" s="46">
        <v>0</v>
      </c>
      <c r="H26" s="46">
        <v>8.08</v>
      </c>
      <c r="I26" s="134">
        <v>8.08</v>
      </c>
      <c r="J26" s="42">
        <v>0.23599999999999999</v>
      </c>
      <c r="K26" s="44"/>
    </row>
    <row r="27" spans="1:11" ht="15" x14ac:dyDescent="0.2">
      <c r="A27" s="15" t="s">
        <v>110</v>
      </c>
      <c r="B27" s="44" t="s">
        <v>111</v>
      </c>
      <c r="C27" s="175">
        <v>0</v>
      </c>
      <c r="D27" s="135">
        <v>4.4870000000000001</v>
      </c>
      <c r="E27" s="136">
        <v>0.34100000000000003</v>
      </c>
      <c r="F27" s="137">
        <v>1.4E-2</v>
      </c>
      <c r="G27" s="46">
        <v>57.59</v>
      </c>
      <c r="H27" s="46">
        <v>7.57</v>
      </c>
      <c r="I27" s="134">
        <v>7.57</v>
      </c>
      <c r="J27" s="42">
        <v>0.123</v>
      </c>
      <c r="K27" s="44"/>
    </row>
    <row r="28" spans="1:11" ht="15" x14ac:dyDescent="0.2">
      <c r="A28" s="15" t="s">
        <v>112</v>
      </c>
      <c r="B28" s="44" t="s">
        <v>113</v>
      </c>
      <c r="C28" s="175">
        <v>0</v>
      </c>
      <c r="D28" s="135">
        <v>2.5310000000000001</v>
      </c>
      <c r="E28" s="136">
        <v>0</v>
      </c>
      <c r="F28" s="137">
        <v>0</v>
      </c>
      <c r="G28" s="46">
        <v>34.86</v>
      </c>
      <c r="H28" s="46">
        <v>7.57</v>
      </c>
      <c r="I28" s="134">
        <v>7.57</v>
      </c>
      <c r="J28" s="42">
        <v>0.123</v>
      </c>
      <c r="K28" s="44"/>
    </row>
    <row r="29" spans="1:11" ht="15" x14ac:dyDescent="0.2">
      <c r="A29" s="15" t="s">
        <v>114</v>
      </c>
      <c r="B29" s="44" t="s">
        <v>115</v>
      </c>
      <c r="C29" s="175">
        <v>0</v>
      </c>
      <c r="D29" s="135">
        <v>2.1539999999999999</v>
      </c>
      <c r="E29" s="136">
        <v>0</v>
      </c>
      <c r="F29" s="137">
        <v>0</v>
      </c>
      <c r="G29" s="46">
        <v>34.86</v>
      </c>
      <c r="H29" s="46">
        <v>7.57</v>
      </c>
      <c r="I29" s="134">
        <v>7.57</v>
      </c>
      <c r="J29" s="42">
        <v>0.123</v>
      </c>
      <c r="K29" s="44"/>
    </row>
    <row r="30" spans="1:11" ht="15" x14ac:dyDescent="0.2">
      <c r="A30" s="15" t="s">
        <v>116</v>
      </c>
      <c r="B30" s="44" t="s">
        <v>117</v>
      </c>
      <c r="C30" s="175">
        <v>0</v>
      </c>
      <c r="D30" s="135">
        <v>1.879</v>
      </c>
      <c r="E30" s="136">
        <v>0</v>
      </c>
      <c r="F30" s="137">
        <v>0</v>
      </c>
      <c r="G30" s="46">
        <v>34.86</v>
      </c>
      <c r="H30" s="46">
        <v>7.57</v>
      </c>
      <c r="I30" s="134">
        <v>7.57</v>
      </c>
      <c r="J30" s="42">
        <v>0.123</v>
      </c>
      <c r="K30" s="44"/>
    </row>
    <row r="31" spans="1:11" ht="15" x14ac:dyDescent="0.2">
      <c r="A31" s="15" t="s">
        <v>118</v>
      </c>
      <c r="B31" s="44" t="s">
        <v>119</v>
      </c>
      <c r="C31" s="175">
        <v>0</v>
      </c>
      <c r="D31" s="135">
        <v>1.6879999999999999</v>
      </c>
      <c r="E31" s="136">
        <v>0</v>
      </c>
      <c r="F31" s="137">
        <v>0</v>
      </c>
      <c r="G31" s="46">
        <v>34.86</v>
      </c>
      <c r="H31" s="46">
        <v>7.57</v>
      </c>
      <c r="I31" s="134">
        <v>7.57</v>
      </c>
      <c r="J31" s="42">
        <v>0.123</v>
      </c>
      <c r="K31" s="44"/>
    </row>
    <row r="32" spans="1:11" ht="15" x14ac:dyDescent="0.2">
      <c r="A32" s="15" t="s">
        <v>120</v>
      </c>
      <c r="B32" s="44" t="s">
        <v>121</v>
      </c>
      <c r="C32" s="175">
        <v>0</v>
      </c>
      <c r="D32" s="135">
        <v>3.6619999999999999</v>
      </c>
      <c r="E32" s="136">
        <v>0.249</v>
      </c>
      <c r="F32" s="137">
        <v>0.01</v>
      </c>
      <c r="G32" s="46">
        <v>224.53</v>
      </c>
      <c r="H32" s="46">
        <v>8.31</v>
      </c>
      <c r="I32" s="134">
        <v>8.31</v>
      </c>
      <c r="J32" s="42">
        <v>9.1999999999999998E-2</v>
      </c>
      <c r="K32" s="44"/>
    </row>
    <row r="33" spans="1:11" ht="15" x14ac:dyDescent="0.2">
      <c r="A33" s="15" t="s">
        <v>122</v>
      </c>
      <c r="B33" s="44" t="s">
        <v>123</v>
      </c>
      <c r="C33" s="175">
        <v>0</v>
      </c>
      <c r="D33" s="135">
        <v>1.5129999999999999</v>
      </c>
      <c r="E33" s="136">
        <v>0</v>
      </c>
      <c r="F33" s="137">
        <v>0</v>
      </c>
      <c r="G33" s="46">
        <v>0</v>
      </c>
      <c r="H33" s="46">
        <v>8.31</v>
      </c>
      <c r="I33" s="134">
        <v>8.31</v>
      </c>
      <c r="J33" s="42">
        <v>9.1999999999999998E-2</v>
      </c>
      <c r="K33" s="44"/>
    </row>
    <row r="34" spans="1:11" ht="15" x14ac:dyDescent="0.2">
      <c r="A34" s="15" t="s">
        <v>124</v>
      </c>
      <c r="B34" s="44" t="s">
        <v>125</v>
      </c>
      <c r="C34" s="175">
        <v>0</v>
      </c>
      <c r="D34" s="135">
        <v>0.752</v>
      </c>
      <c r="E34" s="136">
        <v>0</v>
      </c>
      <c r="F34" s="137">
        <v>0</v>
      </c>
      <c r="G34" s="46">
        <v>0</v>
      </c>
      <c r="H34" s="46">
        <v>8.31</v>
      </c>
      <c r="I34" s="134">
        <v>8.31</v>
      </c>
      <c r="J34" s="42">
        <v>9.1999999999999998E-2</v>
      </c>
      <c r="K34" s="44"/>
    </row>
    <row r="35" spans="1:11" ht="15" x14ac:dyDescent="0.2">
      <c r="A35" s="15" t="s">
        <v>126</v>
      </c>
      <c r="B35" s="44" t="s">
        <v>127</v>
      </c>
      <c r="C35" s="175">
        <v>0</v>
      </c>
      <c r="D35" s="135">
        <v>0.435</v>
      </c>
      <c r="E35" s="136">
        <v>0</v>
      </c>
      <c r="F35" s="137">
        <v>0</v>
      </c>
      <c r="G35" s="46">
        <v>0</v>
      </c>
      <c r="H35" s="46">
        <v>8.31</v>
      </c>
      <c r="I35" s="134">
        <v>8.31</v>
      </c>
      <c r="J35" s="42">
        <v>9.1999999999999998E-2</v>
      </c>
      <c r="K35" s="44"/>
    </row>
    <row r="36" spans="1:11" ht="15" x14ac:dyDescent="0.2">
      <c r="A36" s="15" t="s">
        <v>128</v>
      </c>
      <c r="B36" s="44" t="s">
        <v>129</v>
      </c>
      <c r="C36" s="175">
        <v>0</v>
      </c>
      <c r="D36" s="135">
        <v>7.2999999999999995E-2</v>
      </c>
      <c r="E36" s="136">
        <v>0</v>
      </c>
      <c r="F36" s="137">
        <v>0</v>
      </c>
      <c r="G36" s="46">
        <v>0</v>
      </c>
      <c r="H36" s="46">
        <v>8.31</v>
      </c>
      <c r="I36" s="134">
        <v>8.31</v>
      </c>
      <c r="J36" s="42">
        <v>9.1999999999999998E-2</v>
      </c>
      <c r="K36" s="44"/>
    </row>
    <row r="37" spans="1:11" ht="30" x14ac:dyDescent="0.2">
      <c r="A37" s="15" t="s">
        <v>130</v>
      </c>
      <c r="B37" s="44" t="s">
        <v>131</v>
      </c>
      <c r="C37" s="175" t="s">
        <v>132</v>
      </c>
      <c r="D37" s="138">
        <v>32.200000000000003</v>
      </c>
      <c r="E37" s="139">
        <v>4.6420000000000003</v>
      </c>
      <c r="F37" s="137">
        <v>2.93</v>
      </c>
      <c r="G37" s="47"/>
      <c r="H37" s="47"/>
      <c r="I37" s="47"/>
      <c r="J37" s="43"/>
      <c r="K37" s="44"/>
    </row>
    <row r="38" spans="1:11" ht="15" x14ac:dyDescent="0.2">
      <c r="A38" s="15" t="s">
        <v>133</v>
      </c>
      <c r="B38" s="45">
        <v>931</v>
      </c>
      <c r="C38" s="174" t="s">
        <v>1857</v>
      </c>
      <c r="D38" s="135">
        <v>-7.5350000000000001</v>
      </c>
      <c r="E38" s="136">
        <v>-1.012</v>
      </c>
      <c r="F38" s="137">
        <v>-5.1999999999999998E-2</v>
      </c>
      <c r="G38" s="46">
        <v>0</v>
      </c>
      <c r="H38" s="47"/>
      <c r="I38" s="47"/>
      <c r="J38" s="43"/>
      <c r="K38" s="44"/>
    </row>
    <row r="39" spans="1:11" ht="15" x14ac:dyDescent="0.2">
      <c r="A39" s="15" t="s">
        <v>134</v>
      </c>
      <c r="B39" s="44">
        <v>932</v>
      </c>
      <c r="C39" s="174" t="s">
        <v>1857</v>
      </c>
      <c r="D39" s="135">
        <v>-6.5570000000000004</v>
      </c>
      <c r="E39" s="136">
        <v>-0.80300000000000005</v>
      </c>
      <c r="F39" s="137">
        <v>-0.04</v>
      </c>
      <c r="G39" s="46">
        <v>0</v>
      </c>
      <c r="H39" s="47"/>
      <c r="I39" s="47"/>
      <c r="J39" s="43"/>
      <c r="K39" s="44"/>
    </row>
    <row r="40" spans="1:11" ht="15" x14ac:dyDescent="0.2">
      <c r="A40" s="15" t="s">
        <v>135</v>
      </c>
      <c r="B40" s="44" t="s">
        <v>136</v>
      </c>
      <c r="C40" s="175">
        <v>0</v>
      </c>
      <c r="D40" s="135">
        <v>-7.5350000000000001</v>
      </c>
      <c r="E40" s="136">
        <v>-1.012</v>
      </c>
      <c r="F40" s="137">
        <v>-5.1999999999999998E-2</v>
      </c>
      <c r="G40" s="46">
        <v>0</v>
      </c>
      <c r="H40" s="47"/>
      <c r="I40" s="47"/>
      <c r="J40" s="42">
        <v>0.28399999999999997</v>
      </c>
      <c r="K40" s="44"/>
    </row>
    <row r="41" spans="1:11" ht="15" x14ac:dyDescent="0.2">
      <c r="A41" s="15" t="s">
        <v>137</v>
      </c>
      <c r="B41" s="44" t="s">
        <v>138</v>
      </c>
      <c r="C41" s="175">
        <v>0</v>
      </c>
      <c r="D41" s="135">
        <v>-7.5350000000000001</v>
      </c>
      <c r="E41" s="136">
        <v>-1.012</v>
      </c>
      <c r="F41" s="137">
        <v>-5.1999999999999998E-2</v>
      </c>
      <c r="G41" s="46">
        <v>0</v>
      </c>
      <c r="H41" s="47"/>
      <c r="I41" s="47"/>
      <c r="J41" s="43"/>
      <c r="K41" s="44"/>
    </row>
    <row r="42" spans="1:11" ht="15" x14ac:dyDescent="0.2">
      <c r="A42" s="15" t="s">
        <v>139</v>
      </c>
      <c r="B42" s="44" t="s">
        <v>140</v>
      </c>
      <c r="C42" s="175">
        <v>0</v>
      </c>
      <c r="D42" s="135">
        <v>-6.5570000000000004</v>
      </c>
      <c r="E42" s="136">
        <v>-0.80300000000000005</v>
      </c>
      <c r="F42" s="137">
        <v>-0.04</v>
      </c>
      <c r="G42" s="46">
        <v>0</v>
      </c>
      <c r="H42" s="47"/>
      <c r="I42" s="47"/>
      <c r="J42" s="42">
        <v>0.20399999999999999</v>
      </c>
      <c r="K42" s="44"/>
    </row>
    <row r="43" spans="1:11" ht="15" x14ac:dyDescent="0.2">
      <c r="A43" s="15" t="s">
        <v>141</v>
      </c>
      <c r="B43" s="44" t="s">
        <v>142</v>
      </c>
      <c r="C43" s="175">
        <v>0</v>
      </c>
      <c r="D43" s="135">
        <v>-6.5570000000000004</v>
      </c>
      <c r="E43" s="136">
        <v>-0.80300000000000005</v>
      </c>
      <c r="F43" s="137">
        <v>-0.04</v>
      </c>
      <c r="G43" s="46">
        <v>0</v>
      </c>
      <c r="H43" s="47"/>
      <c r="I43" s="47"/>
      <c r="J43" s="43"/>
      <c r="K43" s="44"/>
    </row>
    <row r="44" spans="1:11" ht="15" x14ac:dyDescent="0.2">
      <c r="A44" s="15" t="s">
        <v>143</v>
      </c>
      <c r="B44" s="44" t="s">
        <v>144</v>
      </c>
      <c r="C44" s="175">
        <v>0</v>
      </c>
      <c r="D44" s="135">
        <v>-4.7670000000000003</v>
      </c>
      <c r="E44" s="136">
        <v>-0.36199999999999999</v>
      </c>
      <c r="F44" s="137">
        <v>-1.4999999999999999E-2</v>
      </c>
      <c r="G44" s="46">
        <v>423.35</v>
      </c>
      <c r="H44" s="47"/>
      <c r="I44" s="47"/>
      <c r="J44" s="42">
        <v>0.17599999999999999</v>
      </c>
      <c r="K44" s="44"/>
    </row>
    <row r="45" spans="1:11" ht="15" x14ac:dyDescent="0.2">
      <c r="A45" s="15" t="s">
        <v>145</v>
      </c>
      <c r="B45" s="44" t="s">
        <v>146</v>
      </c>
      <c r="C45" s="175">
        <v>0</v>
      </c>
      <c r="D45" s="135">
        <v>-4.7670000000000003</v>
      </c>
      <c r="E45" s="136">
        <v>-0.36199999999999999</v>
      </c>
      <c r="F45" s="137">
        <v>-1.4999999999999999E-2</v>
      </c>
      <c r="G45" s="46">
        <v>423.35</v>
      </c>
      <c r="H45" s="47"/>
      <c r="I45" s="47"/>
      <c r="J45" s="43"/>
      <c r="K45" s="44"/>
    </row>
    <row r="46" spans="1:11" x14ac:dyDescent="0.2">
      <c r="C46" s="3"/>
    </row>
  </sheetData>
  <customSheetViews>
    <customSheetView guid="{5032A364-B81A-48DA-88DA-AB3B86B47EE9}" scale="80" fitToPage="1">
      <pageMargins left="0" right="0" top="0" bottom="0" header="0" footer="0"/>
      <pageSetup paperSize="9" scale="48" fitToHeight="0" orientation="portrait" r:id="rId1"/>
      <headerFooter scaleWithDoc="0">
        <oddHeader>&amp;L&amp;"Arial,Bold"
Annex 1&amp;"Arial,Regular" - Schedule of Charges for use of the Distribution System by LV and HV Designated Properties</oddHeader>
        <oddFooter>&amp;C&amp;P of &amp;N</oddFooter>
      </headerFooter>
    </customSheetView>
  </customSheetViews>
  <mergeCells count="18">
    <mergeCell ref="E1:K1"/>
    <mergeCell ref="B1:D1"/>
    <mergeCell ref="G10:H10"/>
    <mergeCell ref="C7:D7"/>
    <mergeCell ref="G9:H9"/>
    <mergeCell ref="C8:D8"/>
    <mergeCell ref="C9:D9"/>
    <mergeCell ref="B10:E10"/>
    <mergeCell ref="A2:K2"/>
    <mergeCell ref="C5:D5"/>
    <mergeCell ref="C6:D6"/>
    <mergeCell ref="G5:H5"/>
    <mergeCell ref="G6:H6"/>
    <mergeCell ref="G4:K4"/>
    <mergeCell ref="A4:E4"/>
    <mergeCell ref="I10:K10"/>
    <mergeCell ref="G7:H7"/>
    <mergeCell ref="G8:H8"/>
  </mergeCells>
  <phoneticPr fontId="6" type="noConversion"/>
  <hyperlinks>
    <hyperlink ref="A1" location="Overview!A1" display="Back to Overview" xr:uid="{00000000-0004-0000-0100-000000000000}"/>
  </hyperlinks>
  <pageMargins left="0.39370078740157483" right="0.35433070866141736" top="0.86614173228346458" bottom="0.74803149606299213" header="0.43307086614173229" footer="0.51181102362204722"/>
  <pageSetup paperSize="9" scale="45" fitToHeight="0" orientation="portrait" r:id="rId2"/>
  <headerFooter scaleWithDoc="0">
    <oddHeader>&amp;L&amp;"Arial,Bold"
Annex 1&amp;"Arial,Regular" - Schedule of Charges for use of the Distribution System by LV and HV Designated Properties</oddHeader>
    <oddFooter>&amp;LNote: Where a tariff only has a p/kWh unit rate in Unit Charge 1 then this unit rate applies at all times.&amp;R&amp;P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N315"/>
  <sheetViews>
    <sheetView zoomScale="70" zoomScaleNormal="70" zoomScaleSheetLayoutView="100" workbookViewId="0"/>
  </sheetViews>
  <sheetFormatPr defaultColWidth="9.140625" defaultRowHeight="27.75" customHeight="1" x14ac:dyDescent="0.2"/>
  <cols>
    <col min="1" max="1" width="11.85546875" style="54" customWidth="1"/>
    <col min="2" max="2" width="20" style="54" customWidth="1"/>
    <col min="3" max="3" width="13" style="54" customWidth="1"/>
    <col min="4" max="4" width="22.28515625" style="61" customWidth="1"/>
    <col min="5" max="5" width="13.42578125" style="61" customWidth="1"/>
    <col min="6" max="6" width="17.28515625" style="61" customWidth="1"/>
    <col min="7" max="7" width="14.42578125" style="61" customWidth="1"/>
    <col min="8" max="8" width="14.7109375" style="61" customWidth="1"/>
    <col min="9" max="9" width="14.7109375" style="62" customWidth="1"/>
    <col min="10" max="11" width="14.7109375" style="63" customWidth="1"/>
    <col min="12" max="14" width="14.7109375" style="54" customWidth="1"/>
    <col min="15" max="15" width="15.5703125" style="54" customWidth="1"/>
    <col min="16" max="16384" width="9.140625" style="54"/>
  </cols>
  <sheetData>
    <row r="1" spans="1:14" ht="66.75" customHeight="1" x14ac:dyDescent="0.2">
      <c r="A1" s="52" t="s">
        <v>38</v>
      </c>
      <c r="B1" s="52"/>
      <c r="C1" s="226" t="s">
        <v>147</v>
      </c>
      <c r="D1" s="226"/>
      <c r="E1" s="53"/>
      <c r="G1" s="54"/>
      <c r="H1" s="54"/>
      <c r="I1" s="54"/>
      <c r="J1" s="54"/>
      <c r="K1" s="54"/>
    </row>
    <row r="2" spans="1:14" s="55" customFormat="1" ht="25.5" customHeight="1" x14ac:dyDescent="0.2">
      <c r="A2" s="227" t="str">
        <f>Overview!B4&amp; " - Effective from "&amp;Overview!D4&amp;" - "&amp;Overview!E4&amp;" Designated EHV charges"</f>
        <v>Southern Electric Power Distribution plc - Effective from 1 April 2025 - Final Designated EHV charges</v>
      </c>
      <c r="B2" s="228"/>
      <c r="C2" s="228"/>
      <c r="D2" s="228"/>
      <c r="E2" s="228"/>
      <c r="F2" s="228"/>
      <c r="G2" s="228"/>
      <c r="H2" s="228"/>
      <c r="I2" s="228"/>
      <c r="J2" s="228"/>
      <c r="K2" s="228"/>
      <c r="L2" s="228"/>
      <c r="M2" s="228"/>
      <c r="N2" s="228"/>
    </row>
    <row r="3" spans="1:14" s="86" customFormat="1" ht="10.5" customHeight="1" x14ac:dyDescent="0.2">
      <c r="A3" s="85"/>
      <c r="B3" s="85"/>
      <c r="C3" s="85"/>
      <c r="D3" s="85"/>
      <c r="E3" s="85"/>
      <c r="F3" s="85"/>
      <c r="G3" s="85"/>
      <c r="H3" s="85"/>
      <c r="I3" s="85"/>
      <c r="J3" s="85"/>
      <c r="K3" s="85"/>
      <c r="L3" s="85"/>
      <c r="M3" s="85"/>
      <c r="N3" s="85"/>
    </row>
    <row r="4" spans="1:14" s="86" customFormat="1" ht="25.5" customHeight="1" x14ac:dyDescent="0.2">
      <c r="A4" s="207" t="s">
        <v>148</v>
      </c>
      <c r="B4" s="207"/>
      <c r="C4" s="207"/>
      <c r="D4" s="207"/>
      <c r="E4" s="207"/>
      <c r="F4" s="207"/>
      <c r="G4" s="85"/>
      <c r="H4" s="85"/>
      <c r="I4" s="85"/>
      <c r="J4" s="85"/>
      <c r="K4" s="85"/>
      <c r="L4" s="85"/>
      <c r="M4" s="85"/>
      <c r="N4" s="85"/>
    </row>
    <row r="5" spans="1:14" s="86" customFormat="1" ht="25.5" customHeight="1" x14ac:dyDescent="0.2">
      <c r="A5" s="229" t="s">
        <v>42</v>
      </c>
      <c r="B5" s="230"/>
      <c r="C5" s="230"/>
      <c r="D5" s="234" t="s">
        <v>149</v>
      </c>
      <c r="E5" s="234"/>
      <c r="F5" s="234"/>
      <c r="G5" s="85"/>
      <c r="H5" s="85"/>
      <c r="I5" s="85"/>
      <c r="J5" s="85"/>
      <c r="K5" s="85"/>
      <c r="L5" s="85"/>
      <c r="M5" s="85"/>
      <c r="N5" s="85"/>
    </row>
    <row r="6" spans="1:14" s="86" customFormat="1" ht="48" customHeight="1" x14ac:dyDescent="0.2">
      <c r="A6" s="231" t="s">
        <v>53</v>
      </c>
      <c r="B6" s="232"/>
      <c r="C6" s="233"/>
      <c r="D6" s="217" t="s">
        <v>49</v>
      </c>
      <c r="E6" s="218"/>
      <c r="F6" s="219"/>
      <c r="G6" s="85"/>
      <c r="H6" s="85"/>
      <c r="I6" s="85"/>
      <c r="J6" s="85"/>
      <c r="K6" s="85"/>
      <c r="L6" s="85"/>
      <c r="M6" s="85"/>
      <c r="N6" s="85"/>
    </row>
    <row r="7" spans="1:14" s="86" customFormat="1" ht="25.5" customHeight="1" x14ac:dyDescent="0.2">
      <c r="A7" s="214" t="s">
        <v>59</v>
      </c>
      <c r="B7" s="214"/>
      <c r="C7" s="214"/>
      <c r="D7" s="215" t="s">
        <v>60</v>
      </c>
      <c r="E7" s="215"/>
      <c r="F7" s="215"/>
      <c r="G7" s="85"/>
      <c r="H7" s="85"/>
      <c r="I7" s="85"/>
      <c r="J7" s="85"/>
      <c r="K7" s="85"/>
      <c r="L7" s="85"/>
      <c r="M7" s="85"/>
      <c r="N7" s="85"/>
    </row>
    <row r="8" spans="1:14" s="86" customFormat="1" ht="10.5" customHeight="1" x14ac:dyDescent="0.2">
      <c r="A8" s="85"/>
      <c r="B8" s="85"/>
      <c r="C8" s="85"/>
      <c r="D8" s="85"/>
      <c r="E8" s="85"/>
      <c r="F8" s="85"/>
      <c r="G8" s="85"/>
      <c r="H8" s="85"/>
      <c r="I8" s="85"/>
      <c r="J8" s="85"/>
      <c r="K8" s="85"/>
      <c r="L8" s="85"/>
      <c r="M8" s="85"/>
      <c r="N8" s="85"/>
    </row>
    <row r="9" spans="1:14" ht="63.75" customHeight="1" x14ac:dyDescent="0.2">
      <c r="A9" s="57" t="s">
        <v>150</v>
      </c>
      <c r="B9" s="56" t="s">
        <v>151</v>
      </c>
      <c r="C9" s="57" t="s">
        <v>152</v>
      </c>
      <c r="D9" s="56" t="s">
        <v>153</v>
      </c>
      <c r="E9" s="58" t="s">
        <v>154</v>
      </c>
      <c r="F9" s="58" t="s">
        <v>155</v>
      </c>
      <c r="G9" s="59" t="s">
        <v>156</v>
      </c>
      <c r="H9" s="58" t="s">
        <v>157</v>
      </c>
      <c r="I9" s="58" t="s">
        <v>158</v>
      </c>
      <c r="J9" s="132" t="s">
        <v>159</v>
      </c>
      <c r="K9" s="59" t="s">
        <v>160</v>
      </c>
      <c r="L9" s="58" t="s">
        <v>161</v>
      </c>
      <c r="M9" s="58" t="s">
        <v>162</v>
      </c>
      <c r="N9" s="132" t="s">
        <v>163</v>
      </c>
    </row>
    <row r="10" spans="1:14" ht="12.75" x14ac:dyDescent="0.2">
      <c r="A10" s="97">
        <v>700</v>
      </c>
      <c r="B10" s="97">
        <v>2000027373741</v>
      </c>
      <c r="C10" s="97"/>
      <c r="D10" s="97"/>
      <c r="E10" s="60" t="s">
        <v>164</v>
      </c>
      <c r="F10" s="195">
        <v>4</v>
      </c>
      <c r="G10" s="64">
        <v>1.2050000000000001</v>
      </c>
      <c r="H10" s="65">
        <v>92319.06</v>
      </c>
      <c r="I10" s="65">
        <v>1.33</v>
      </c>
      <c r="J10" s="65">
        <v>1.33</v>
      </c>
      <c r="K10" s="66"/>
      <c r="L10" s="67"/>
      <c r="M10" s="67"/>
      <c r="N10" s="67"/>
    </row>
    <row r="11" spans="1:14" ht="15" customHeight="1" x14ac:dyDescent="0.2">
      <c r="A11" s="97">
        <v>701</v>
      </c>
      <c r="B11" s="97">
        <v>2000027366674</v>
      </c>
      <c r="C11" s="97"/>
      <c r="D11" s="97"/>
      <c r="E11" s="60" t="s">
        <v>165</v>
      </c>
      <c r="F11" s="195">
        <v>3</v>
      </c>
      <c r="G11" s="64">
        <v>0.63600000000000001</v>
      </c>
      <c r="H11" s="65">
        <v>29971.37</v>
      </c>
      <c r="I11" s="65">
        <v>1.76</v>
      </c>
      <c r="J11" s="65">
        <v>1.76</v>
      </c>
      <c r="K11" s="66"/>
      <c r="L11" s="67"/>
      <c r="M11" s="67"/>
      <c r="N11" s="67"/>
    </row>
    <row r="12" spans="1:14" ht="15" customHeight="1" x14ac:dyDescent="0.2">
      <c r="A12" s="97">
        <v>702</v>
      </c>
      <c r="B12" s="97">
        <v>2000027342238</v>
      </c>
      <c r="C12" s="97"/>
      <c r="D12" s="97"/>
      <c r="E12" s="60" t="s">
        <v>166</v>
      </c>
      <c r="F12" s="195">
        <v>2</v>
      </c>
      <c r="G12" s="64">
        <v>0.26</v>
      </c>
      <c r="H12" s="65">
        <v>17602.82</v>
      </c>
      <c r="I12" s="65">
        <v>1.22</v>
      </c>
      <c r="J12" s="65">
        <v>1.22</v>
      </c>
      <c r="K12" s="66"/>
      <c r="L12" s="67"/>
      <c r="M12" s="67"/>
      <c r="N12" s="67"/>
    </row>
    <row r="13" spans="1:14" ht="15" customHeight="1" x14ac:dyDescent="0.2">
      <c r="A13" s="97">
        <v>704</v>
      </c>
      <c r="B13" s="97">
        <v>2000027343640</v>
      </c>
      <c r="C13" s="97">
        <v>734</v>
      </c>
      <c r="D13" s="97">
        <v>2000050928900</v>
      </c>
      <c r="E13" s="60" t="s">
        <v>167</v>
      </c>
      <c r="F13" s="195"/>
      <c r="G13" s="64">
        <v>0</v>
      </c>
      <c r="H13" s="65">
        <v>3.18</v>
      </c>
      <c r="I13" s="65">
        <v>0.79</v>
      </c>
      <c r="J13" s="65">
        <v>0.79</v>
      </c>
      <c r="K13" s="66">
        <v>0</v>
      </c>
      <c r="L13" s="67">
        <v>435.92</v>
      </c>
      <c r="M13" s="67">
        <v>0.05</v>
      </c>
      <c r="N13" s="67">
        <v>0.05</v>
      </c>
    </row>
    <row r="14" spans="1:14" ht="15" customHeight="1" x14ac:dyDescent="0.2">
      <c r="A14" s="97">
        <v>706</v>
      </c>
      <c r="B14" s="97">
        <v>2000027419271</v>
      </c>
      <c r="C14" s="97">
        <v>736</v>
      </c>
      <c r="D14" s="97">
        <v>2000050932127</v>
      </c>
      <c r="E14" s="60" t="s">
        <v>168</v>
      </c>
      <c r="F14" s="195"/>
      <c r="G14" s="64">
        <v>0.82299999999999995</v>
      </c>
      <c r="H14" s="65">
        <v>15.18</v>
      </c>
      <c r="I14" s="65">
        <v>0.79</v>
      </c>
      <c r="J14" s="65">
        <v>0.79</v>
      </c>
      <c r="K14" s="66">
        <v>0</v>
      </c>
      <c r="L14" s="67">
        <v>698.47</v>
      </c>
      <c r="M14" s="67">
        <v>0.05</v>
      </c>
      <c r="N14" s="67">
        <v>0.05</v>
      </c>
    </row>
    <row r="15" spans="1:14" ht="15" customHeight="1" x14ac:dyDescent="0.2">
      <c r="A15" s="97">
        <v>707</v>
      </c>
      <c r="B15" s="97">
        <v>2000027427398</v>
      </c>
      <c r="C15" s="97">
        <v>737</v>
      </c>
      <c r="D15" s="97">
        <v>2000050935800</v>
      </c>
      <c r="E15" s="60" t="s">
        <v>169</v>
      </c>
      <c r="F15" s="195">
        <v>3</v>
      </c>
      <c r="G15" s="64">
        <v>1.2929999999999999</v>
      </c>
      <c r="H15" s="65">
        <v>16503.93</v>
      </c>
      <c r="I15" s="65">
        <v>1.45</v>
      </c>
      <c r="J15" s="65">
        <v>1.45</v>
      </c>
      <c r="K15" s="66">
        <v>0</v>
      </c>
      <c r="L15" s="67">
        <v>0</v>
      </c>
      <c r="M15" s="67">
        <v>0</v>
      </c>
      <c r="N15" s="67">
        <v>0</v>
      </c>
    </row>
    <row r="16" spans="1:14" ht="15" customHeight="1" x14ac:dyDescent="0.2">
      <c r="A16" s="97">
        <v>708</v>
      </c>
      <c r="B16" s="97">
        <v>2000052675995</v>
      </c>
      <c r="C16" s="97"/>
      <c r="D16" s="97"/>
      <c r="E16" s="60" t="s">
        <v>170</v>
      </c>
      <c r="F16" s="195">
        <v>2</v>
      </c>
      <c r="G16" s="64">
        <v>0</v>
      </c>
      <c r="H16" s="65">
        <v>19696.919999999998</v>
      </c>
      <c r="I16" s="65">
        <v>1.55</v>
      </c>
      <c r="J16" s="65">
        <v>1.55</v>
      </c>
      <c r="K16" s="66"/>
      <c r="L16" s="67"/>
      <c r="M16" s="67"/>
      <c r="N16" s="67"/>
    </row>
    <row r="17" spans="1:14" ht="15" customHeight="1" x14ac:dyDescent="0.2">
      <c r="A17" s="97">
        <v>709</v>
      </c>
      <c r="B17" s="97">
        <v>2000054624149</v>
      </c>
      <c r="C17" s="97"/>
      <c r="D17" s="97"/>
      <c r="E17" s="60" t="s">
        <v>171</v>
      </c>
      <c r="F17" s="195">
        <v>2</v>
      </c>
      <c r="G17" s="64">
        <v>1.3380000000000001</v>
      </c>
      <c r="H17" s="65">
        <v>10079.35</v>
      </c>
      <c r="I17" s="65">
        <v>1.81</v>
      </c>
      <c r="J17" s="65">
        <v>1.81</v>
      </c>
      <c r="K17" s="66"/>
      <c r="L17" s="67"/>
      <c r="M17" s="67"/>
      <c r="N17" s="67"/>
    </row>
    <row r="18" spans="1:14" ht="38.25" x14ac:dyDescent="0.2">
      <c r="A18" s="97">
        <v>710</v>
      </c>
      <c r="B18" s="97" t="s">
        <v>172</v>
      </c>
      <c r="C18" s="97">
        <v>740</v>
      </c>
      <c r="D18" s="97" t="s">
        <v>173</v>
      </c>
      <c r="E18" s="60" t="s">
        <v>174</v>
      </c>
      <c r="F18" s="195">
        <v>4</v>
      </c>
      <c r="G18" s="64">
        <v>0</v>
      </c>
      <c r="H18" s="65">
        <v>85730.76</v>
      </c>
      <c r="I18" s="65">
        <v>0.75</v>
      </c>
      <c r="J18" s="65">
        <v>0.75</v>
      </c>
      <c r="K18" s="66">
        <v>0</v>
      </c>
      <c r="L18" s="67">
        <v>6921.57</v>
      </c>
      <c r="M18" s="67">
        <v>0.05</v>
      </c>
      <c r="N18" s="67">
        <v>0.05</v>
      </c>
    </row>
    <row r="19" spans="1:14" ht="15" customHeight="1" x14ac:dyDescent="0.2">
      <c r="A19" s="97">
        <v>711</v>
      </c>
      <c r="B19" s="97">
        <v>2000027852497</v>
      </c>
      <c r="C19" s="97"/>
      <c r="D19" s="97"/>
      <c r="E19" s="60" t="s">
        <v>175</v>
      </c>
      <c r="F19" s="195">
        <v>2</v>
      </c>
      <c r="G19" s="64">
        <v>0</v>
      </c>
      <c r="H19" s="65">
        <v>20861.45</v>
      </c>
      <c r="I19" s="65">
        <v>2.29</v>
      </c>
      <c r="J19" s="65">
        <v>2.29</v>
      </c>
      <c r="K19" s="66"/>
      <c r="L19" s="67"/>
      <c r="M19" s="67"/>
      <c r="N19" s="67"/>
    </row>
    <row r="20" spans="1:14" ht="15" customHeight="1" x14ac:dyDescent="0.2">
      <c r="A20" s="97">
        <v>712</v>
      </c>
      <c r="B20" s="97">
        <v>2000055085297</v>
      </c>
      <c r="C20" s="97"/>
      <c r="D20" s="97"/>
      <c r="E20" s="60" t="s">
        <v>176</v>
      </c>
      <c r="F20" s="195">
        <v>3</v>
      </c>
      <c r="G20" s="64">
        <v>0.86299999999999999</v>
      </c>
      <c r="H20" s="65">
        <v>22717.78</v>
      </c>
      <c r="I20" s="65">
        <v>1.33</v>
      </c>
      <c r="J20" s="65">
        <v>1.33</v>
      </c>
      <c r="K20" s="66"/>
      <c r="L20" s="67"/>
      <c r="M20" s="67"/>
      <c r="N20" s="67"/>
    </row>
    <row r="21" spans="1:14" ht="15" customHeight="1" x14ac:dyDescent="0.2">
      <c r="A21" s="97">
        <v>713</v>
      </c>
      <c r="B21" s="97">
        <v>2000055085302</v>
      </c>
      <c r="C21" s="97"/>
      <c r="D21" s="97"/>
      <c r="E21" s="60" t="s">
        <v>177</v>
      </c>
      <c r="F21" s="195"/>
      <c r="G21" s="64">
        <v>0.85899999999999999</v>
      </c>
      <c r="H21" s="65">
        <v>15766.64</v>
      </c>
      <c r="I21" s="65">
        <v>1.41</v>
      </c>
      <c r="J21" s="65">
        <v>1.41</v>
      </c>
      <c r="K21" s="66"/>
      <c r="L21" s="67"/>
      <c r="M21" s="67"/>
      <c r="N21" s="67"/>
    </row>
    <row r="22" spans="1:14" ht="15" customHeight="1" x14ac:dyDescent="0.2">
      <c r="A22" s="97">
        <v>714</v>
      </c>
      <c r="B22" s="97">
        <v>2000027366665</v>
      </c>
      <c r="C22" s="97"/>
      <c r="D22" s="97"/>
      <c r="E22" s="60" t="s">
        <v>178</v>
      </c>
      <c r="F22" s="195">
        <v>4</v>
      </c>
      <c r="G22" s="64">
        <v>1.3620000000000001</v>
      </c>
      <c r="H22" s="65">
        <v>71082.41</v>
      </c>
      <c r="I22" s="65">
        <v>1.8</v>
      </c>
      <c r="J22" s="65">
        <v>1.8</v>
      </c>
      <c r="K22" s="66"/>
      <c r="L22" s="67"/>
      <c r="M22" s="67"/>
      <c r="N22" s="67"/>
    </row>
    <row r="23" spans="1:14" ht="15" customHeight="1" x14ac:dyDescent="0.2">
      <c r="A23" s="97">
        <v>715</v>
      </c>
      <c r="B23" s="97">
        <v>2000051063430</v>
      </c>
      <c r="C23" s="97"/>
      <c r="D23" s="97"/>
      <c r="E23" s="60" t="s">
        <v>179</v>
      </c>
      <c r="F23" s="195">
        <v>2</v>
      </c>
      <c r="G23" s="64">
        <v>0.61899999999999999</v>
      </c>
      <c r="H23" s="65">
        <v>9570.5300000000007</v>
      </c>
      <c r="I23" s="65">
        <v>4.28</v>
      </c>
      <c r="J23" s="65">
        <v>4.28</v>
      </c>
      <c r="K23" s="66"/>
      <c r="L23" s="67"/>
      <c r="M23" s="67"/>
      <c r="N23" s="67"/>
    </row>
    <row r="24" spans="1:14" ht="15" customHeight="1" x14ac:dyDescent="0.2">
      <c r="A24" s="97">
        <v>716</v>
      </c>
      <c r="B24" s="97">
        <v>2000027366762</v>
      </c>
      <c r="C24" s="97"/>
      <c r="D24" s="97"/>
      <c r="E24" s="60" t="s">
        <v>180</v>
      </c>
      <c r="F24" s="195">
        <v>1</v>
      </c>
      <c r="G24" s="64">
        <v>0</v>
      </c>
      <c r="H24" s="65">
        <v>903.86</v>
      </c>
      <c r="I24" s="65">
        <v>3.49</v>
      </c>
      <c r="J24" s="65">
        <v>3.49</v>
      </c>
      <c r="K24" s="66"/>
      <c r="L24" s="67"/>
      <c r="M24" s="67"/>
      <c r="N24" s="67"/>
    </row>
    <row r="25" spans="1:14" ht="15" customHeight="1" x14ac:dyDescent="0.2">
      <c r="A25" s="97">
        <v>717</v>
      </c>
      <c r="B25" s="97">
        <v>2000027373403</v>
      </c>
      <c r="C25" s="97"/>
      <c r="D25" s="97"/>
      <c r="E25" s="60" t="s">
        <v>181</v>
      </c>
      <c r="F25" s="195">
        <v>1</v>
      </c>
      <c r="G25" s="64">
        <v>0.877</v>
      </c>
      <c r="H25" s="65">
        <v>903.86</v>
      </c>
      <c r="I25" s="65">
        <v>2.86</v>
      </c>
      <c r="J25" s="65">
        <v>2.86</v>
      </c>
      <c r="K25" s="66"/>
      <c r="L25" s="67"/>
      <c r="M25" s="67"/>
      <c r="N25" s="67"/>
    </row>
    <row r="26" spans="1:14" ht="15" customHeight="1" x14ac:dyDescent="0.2">
      <c r="A26" s="97">
        <v>718</v>
      </c>
      <c r="B26" s="97">
        <v>2000050571060</v>
      </c>
      <c r="C26" s="97">
        <v>738</v>
      </c>
      <c r="D26" s="97">
        <v>2000051080338</v>
      </c>
      <c r="E26" s="60" t="s">
        <v>182</v>
      </c>
      <c r="F26" s="195">
        <v>3</v>
      </c>
      <c r="G26" s="64">
        <v>0.88600000000000001</v>
      </c>
      <c r="H26" s="65">
        <v>17161.009999999998</v>
      </c>
      <c r="I26" s="65">
        <v>1.4</v>
      </c>
      <c r="J26" s="65">
        <v>1.4</v>
      </c>
      <c r="K26" s="66">
        <v>0</v>
      </c>
      <c r="L26" s="67">
        <v>0</v>
      </c>
      <c r="M26" s="67">
        <v>0</v>
      </c>
      <c r="N26" s="67">
        <v>0</v>
      </c>
    </row>
    <row r="27" spans="1:14" ht="15" customHeight="1" x14ac:dyDescent="0.2">
      <c r="A27" s="97">
        <v>719</v>
      </c>
      <c r="B27" s="97">
        <v>2000027419449</v>
      </c>
      <c r="C27" s="97"/>
      <c r="D27" s="97"/>
      <c r="E27" s="60" t="s">
        <v>183</v>
      </c>
      <c r="F27" s="195">
        <v>1</v>
      </c>
      <c r="G27" s="64">
        <v>1.619</v>
      </c>
      <c r="H27" s="65">
        <v>903.86</v>
      </c>
      <c r="I27" s="65">
        <v>1.82</v>
      </c>
      <c r="J27" s="65">
        <v>1.82</v>
      </c>
      <c r="K27" s="66"/>
      <c r="L27" s="67"/>
      <c r="M27" s="67"/>
      <c r="N27" s="67"/>
    </row>
    <row r="28" spans="1:14" ht="15" customHeight="1" x14ac:dyDescent="0.2">
      <c r="A28" s="97">
        <v>800</v>
      </c>
      <c r="B28" s="97">
        <v>2000050277851</v>
      </c>
      <c r="C28" s="97"/>
      <c r="D28" s="97"/>
      <c r="E28" s="60" t="s">
        <v>184</v>
      </c>
      <c r="F28" s="195">
        <v>3</v>
      </c>
      <c r="G28" s="64">
        <v>0.89700000000000002</v>
      </c>
      <c r="H28" s="65">
        <v>17557.95</v>
      </c>
      <c r="I28" s="65">
        <v>1.31</v>
      </c>
      <c r="J28" s="65">
        <v>1.31</v>
      </c>
      <c r="K28" s="66"/>
      <c r="L28" s="67"/>
      <c r="M28" s="67"/>
      <c r="N28" s="67"/>
    </row>
    <row r="29" spans="1:14" ht="15" customHeight="1" x14ac:dyDescent="0.2">
      <c r="A29" s="97">
        <v>801</v>
      </c>
      <c r="B29" s="97">
        <v>2000050393707</v>
      </c>
      <c r="C29" s="97"/>
      <c r="D29" s="97"/>
      <c r="E29" s="60" t="s">
        <v>185</v>
      </c>
      <c r="F29" s="195">
        <v>3</v>
      </c>
      <c r="G29" s="64">
        <v>0</v>
      </c>
      <c r="H29" s="65">
        <v>17557.95</v>
      </c>
      <c r="I29" s="65">
        <v>1.19</v>
      </c>
      <c r="J29" s="65">
        <v>1.19</v>
      </c>
      <c r="K29" s="66"/>
      <c r="L29" s="67"/>
      <c r="M29" s="67"/>
      <c r="N29" s="67"/>
    </row>
    <row r="30" spans="1:14" ht="15" customHeight="1" x14ac:dyDescent="0.2">
      <c r="A30" s="97">
        <v>802</v>
      </c>
      <c r="B30" s="97">
        <v>2000027366841</v>
      </c>
      <c r="C30" s="97"/>
      <c r="D30" s="97"/>
      <c r="E30" s="60" t="s">
        <v>186</v>
      </c>
      <c r="F30" s="195">
        <v>1</v>
      </c>
      <c r="G30" s="64">
        <v>0.38100000000000001</v>
      </c>
      <c r="H30" s="65">
        <v>1096.17</v>
      </c>
      <c r="I30" s="65">
        <v>2.31</v>
      </c>
      <c r="J30" s="65">
        <v>2.31</v>
      </c>
      <c r="K30" s="66"/>
      <c r="L30" s="67"/>
      <c r="M30" s="67"/>
      <c r="N30" s="67"/>
    </row>
    <row r="31" spans="1:14" ht="15" customHeight="1" x14ac:dyDescent="0.2">
      <c r="A31" s="97">
        <v>803</v>
      </c>
      <c r="B31" s="97">
        <v>2000050277513</v>
      </c>
      <c r="C31" s="97"/>
      <c r="D31" s="97"/>
      <c r="E31" s="60" t="s">
        <v>187</v>
      </c>
      <c r="F31" s="195">
        <v>1</v>
      </c>
      <c r="G31" s="64">
        <v>0</v>
      </c>
      <c r="H31" s="65">
        <v>2148.98</v>
      </c>
      <c r="I31" s="65">
        <v>1.47</v>
      </c>
      <c r="J31" s="65">
        <v>1.47</v>
      </c>
      <c r="K31" s="66"/>
      <c r="L31" s="67"/>
      <c r="M31" s="67"/>
      <c r="N31" s="67"/>
    </row>
    <row r="32" spans="1:14" ht="15" customHeight="1" x14ac:dyDescent="0.2">
      <c r="A32" s="97">
        <v>817</v>
      </c>
      <c r="B32" s="97">
        <v>2000050481327</v>
      </c>
      <c r="C32" s="97"/>
      <c r="D32" s="97"/>
      <c r="E32" s="60" t="s">
        <v>188</v>
      </c>
      <c r="F32" s="195"/>
      <c r="G32" s="64">
        <v>0</v>
      </c>
      <c r="H32" s="65">
        <v>1032.97</v>
      </c>
      <c r="I32" s="65">
        <v>1.59</v>
      </c>
      <c r="J32" s="65">
        <v>1.59</v>
      </c>
      <c r="K32" s="66"/>
      <c r="L32" s="67"/>
      <c r="M32" s="67"/>
      <c r="N32" s="67"/>
    </row>
    <row r="33" spans="1:14" ht="15" customHeight="1" x14ac:dyDescent="0.2">
      <c r="A33" s="97">
        <v>837</v>
      </c>
      <c r="B33" s="97">
        <v>2000050481309</v>
      </c>
      <c r="C33" s="97"/>
      <c r="D33" s="97"/>
      <c r="E33" s="60" t="s">
        <v>189</v>
      </c>
      <c r="F33" s="195"/>
      <c r="G33" s="64">
        <v>0</v>
      </c>
      <c r="H33" s="65">
        <v>1032.97</v>
      </c>
      <c r="I33" s="65">
        <v>2.2599999999999998</v>
      </c>
      <c r="J33" s="65">
        <v>2.2599999999999998</v>
      </c>
      <c r="K33" s="66"/>
      <c r="L33" s="67"/>
      <c r="M33" s="67"/>
      <c r="N33" s="67"/>
    </row>
    <row r="34" spans="1:14" ht="38.1" customHeight="1" x14ac:dyDescent="0.2">
      <c r="A34" s="97">
        <v>804</v>
      </c>
      <c r="B34" s="97" t="s">
        <v>190</v>
      </c>
      <c r="C34" s="97"/>
      <c r="D34" s="97"/>
      <c r="E34" s="60" t="s">
        <v>191</v>
      </c>
      <c r="F34" s="195">
        <v>3</v>
      </c>
      <c r="G34" s="64">
        <v>0</v>
      </c>
      <c r="H34" s="65">
        <v>18118.12</v>
      </c>
      <c r="I34" s="65">
        <v>1.25</v>
      </c>
      <c r="J34" s="65">
        <v>1.25</v>
      </c>
      <c r="K34" s="66"/>
      <c r="L34" s="67"/>
      <c r="M34" s="67"/>
      <c r="N34" s="67"/>
    </row>
    <row r="35" spans="1:14" ht="15" customHeight="1" x14ac:dyDescent="0.2">
      <c r="A35" s="97">
        <v>805</v>
      </c>
      <c r="B35" s="97">
        <v>2000027474820</v>
      </c>
      <c r="C35" s="97"/>
      <c r="D35" s="97"/>
      <c r="E35" s="60" t="s">
        <v>192</v>
      </c>
      <c r="F35" s="195">
        <v>1</v>
      </c>
      <c r="G35" s="64">
        <v>0</v>
      </c>
      <c r="H35" s="65">
        <v>1114.93</v>
      </c>
      <c r="I35" s="65">
        <v>1.32</v>
      </c>
      <c r="J35" s="65">
        <v>1.32</v>
      </c>
      <c r="K35" s="66"/>
      <c r="L35" s="67"/>
      <c r="M35" s="67"/>
      <c r="N35" s="67"/>
    </row>
    <row r="36" spans="1:14" ht="15" customHeight="1" x14ac:dyDescent="0.2">
      <c r="A36" s="97">
        <v>806</v>
      </c>
      <c r="B36" s="97">
        <v>2000027454188</v>
      </c>
      <c r="C36" s="97"/>
      <c r="D36" s="97"/>
      <c r="E36" s="60" t="s">
        <v>193</v>
      </c>
      <c r="F36" s="195">
        <v>2</v>
      </c>
      <c r="G36" s="64">
        <v>0</v>
      </c>
      <c r="H36" s="65">
        <v>10406.67</v>
      </c>
      <c r="I36" s="65">
        <v>1.82</v>
      </c>
      <c r="J36" s="65">
        <v>1.82</v>
      </c>
      <c r="K36" s="66"/>
      <c r="L36" s="67"/>
      <c r="M36" s="67"/>
      <c r="N36" s="67"/>
    </row>
    <row r="37" spans="1:14" ht="15" customHeight="1" x14ac:dyDescent="0.2">
      <c r="A37" s="97">
        <v>807</v>
      </c>
      <c r="B37" s="97">
        <v>2000027454452</v>
      </c>
      <c r="C37" s="97"/>
      <c r="D37" s="97"/>
      <c r="E37" s="60" t="s">
        <v>194</v>
      </c>
      <c r="F37" s="195">
        <v>1</v>
      </c>
      <c r="G37" s="64">
        <v>0</v>
      </c>
      <c r="H37" s="65">
        <v>1331.86</v>
      </c>
      <c r="I37" s="65">
        <v>1.58</v>
      </c>
      <c r="J37" s="65">
        <v>1.58</v>
      </c>
      <c r="K37" s="66"/>
      <c r="L37" s="67"/>
      <c r="M37" s="67"/>
      <c r="N37" s="67"/>
    </row>
    <row r="38" spans="1:14" ht="15" customHeight="1" x14ac:dyDescent="0.2">
      <c r="A38" s="97">
        <v>808</v>
      </c>
      <c r="B38" s="97">
        <v>2000052503790</v>
      </c>
      <c r="C38" s="97"/>
      <c r="D38" s="97"/>
      <c r="E38" s="60" t="s">
        <v>195</v>
      </c>
      <c r="F38" s="195">
        <v>3</v>
      </c>
      <c r="G38" s="64">
        <v>0.59299999999999997</v>
      </c>
      <c r="H38" s="65">
        <v>17557.95</v>
      </c>
      <c r="I38" s="65">
        <v>1.43</v>
      </c>
      <c r="J38" s="65">
        <v>1.43</v>
      </c>
      <c r="K38" s="66"/>
      <c r="L38" s="67"/>
      <c r="M38" s="67"/>
      <c r="N38" s="67"/>
    </row>
    <row r="39" spans="1:14" ht="15" customHeight="1" x14ac:dyDescent="0.2">
      <c r="A39" s="97">
        <v>809</v>
      </c>
      <c r="B39" s="97">
        <v>2000027297816</v>
      </c>
      <c r="C39" s="97"/>
      <c r="D39" s="97"/>
      <c r="E39" s="60" t="s">
        <v>196</v>
      </c>
      <c r="F39" s="195">
        <v>2</v>
      </c>
      <c r="G39" s="64">
        <v>0</v>
      </c>
      <c r="H39" s="65">
        <v>9926.24</v>
      </c>
      <c r="I39" s="65">
        <v>0.65</v>
      </c>
      <c r="J39" s="65">
        <v>0.65</v>
      </c>
      <c r="K39" s="66"/>
      <c r="L39" s="67"/>
      <c r="M39" s="67"/>
      <c r="N39" s="67"/>
    </row>
    <row r="40" spans="1:14" ht="15" customHeight="1" x14ac:dyDescent="0.2">
      <c r="A40" s="97">
        <v>810</v>
      </c>
      <c r="B40" s="97">
        <v>2000050467030</v>
      </c>
      <c r="C40" s="97">
        <v>918</v>
      </c>
      <c r="D40" s="97">
        <v>2000027292534</v>
      </c>
      <c r="E40" s="60" t="s">
        <v>197</v>
      </c>
      <c r="F40" s="195">
        <v>2</v>
      </c>
      <c r="G40" s="64">
        <v>0</v>
      </c>
      <c r="H40" s="65">
        <v>10304.07</v>
      </c>
      <c r="I40" s="65">
        <v>0.87</v>
      </c>
      <c r="J40" s="65">
        <v>0.87</v>
      </c>
      <c r="K40" s="66">
        <v>0</v>
      </c>
      <c r="L40" s="67">
        <v>2719.59</v>
      </c>
      <c r="M40" s="67">
        <v>0.05</v>
      </c>
      <c r="N40" s="67">
        <v>0.05</v>
      </c>
    </row>
    <row r="41" spans="1:14" ht="15" customHeight="1" x14ac:dyDescent="0.2">
      <c r="A41" s="97">
        <v>811</v>
      </c>
      <c r="B41" s="97">
        <v>2000051063927</v>
      </c>
      <c r="C41" s="97"/>
      <c r="D41" s="97"/>
      <c r="E41" s="60" t="s">
        <v>198</v>
      </c>
      <c r="F41" s="195">
        <v>2</v>
      </c>
      <c r="G41" s="64">
        <v>0</v>
      </c>
      <c r="H41" s="65">
        <v>9949.3700000000008</v>
      </c>
      <c r="I41" s="65">
        <v>3.92</v>
      </c>
      <c r="J41" s="65">
        <v>3.92</v>
      </c>
      <c r="K41" s="66"/>
      <c r="L41" s="67"/>
      <c r="M41" s="67"/>
      <c r="N41" s="67"/>
    </row>
    <row r="42" spans="1:14" ht="15" customHeight="1" x14ac:dyDescent="0.2">
      <c r="A42" s="97">
        <v>812</v>
      </c>
      <c r="B42" s="97">
        <v>2000050544330</v>
      </c>
      <c r="C42" s="97"/>
      <c r="D42" s="97"/>
      <c r="E42" s="60" t="s">
        <v>199</v>
      </c>
      <c r="F42" s="195">
        <v>1</v>
      </c>
      <c r="G42" s="64">
        <v>0.222</v>
      </c>
      <c r="H42" s="65">
        <v>774.62</v>
      </c>
      <c r="I42" s="65">
        <v>1.65</v>
      </c>
      <c r="J42" s="65">
        <v>1.65</v>
      </c>
      <c r="K42" s="66"/>
      <c r="L42" s="67"/>
      <c r="M42" s="67"/>
      <c r="N42" s="67"/>
    </row>
    <row r="43" spans="1:14" ht="129.6" customHeight="1" x14ac:dyDescent="0.2">
      <c r="A43" s="97">
        <v>813</v>
      </c>
      <c r="B43" s="97" t="s">
        <v>200</v>
      </c>
      <c r="C43" s="97"/>
      <c r="D43" s="97"/>
      <c r="E43" s="60" t="s">
        <v>201</v>
      </c>
      <c r="F43" s="195">
        <v>3</v>
      </c>
      <c r="G43" s="64">
        <v>0</v>
      </c>
      <c r="H43" s="65">
        <v>24714.13</v>
      </c>
      <c r="I43" s="65">
        <v>3.2</v>
      </c>
      <c r="J43" s="65">
        <v>3.2</v>
      </c>
      <c r="K43" s="66"/>
      <c r="L43" s="67"/>
      <c r="M43" s="67"/>
      <c r="N43" s="67"/>
    </row>
    <row r="44" spans="1:14" ht="15" customHeight="1" x14ac:dyDescent="0.2">
      <c r="A44" s="97">
        <v>814</v>
      </c>
      <c r="B44" s="97">
        <v>2000027340036</v>
      </c>
      <c r="C44" s="97">
        <v>929</v>
      </c>
      <c r="D44" s="97">
        <v>2000054899591</v>
      </c>
      <c r="E44" s="60" t="s">
        <v>202</v>
      </c>
      <c r="F44" s="195">
        <v>1</v>
      </c>
      <c r="G44" s="64">
        <v>0.22700000000000001</v>
      </c>
      <c r="H44" s="65">
        <v>1202.07</v>
      </c>
      <c r="I44" s="65">
        <v>0.71</v>
      </c>
      <c r="J44" s="65">
        <v>0.71</v>
      </c>
      <c r="K44" s="66">
        <v>0</v>
      </c>
      <c r="L44" s="67">
        <v>670.15</v>
      </c>
      <c r="M44" s="67">
        <v>0.05</v>
      </c>
      <c r="N44" s="67">
        <v>0.05</v>
      </c>
    </row>
    <row r="45" spans="1:14" ht="15" customHeight="1" x14ac:dyDescent="0.2">
      <c r="A45" s="97">
        <v>815</v>
      </c>
      <c r="B45" s="97">
        <v>2000027454648</v>
      </c>
      <c r="C45" s="97">
        <v>924</v>
      </c>
      <c r="D45" s="97">
        <v>2000054397290</v>
      </c>
      <c r="E45" s="60" t="s">
        <v>203</v>
      </c>
      <c r="F45" s="195">
        <v>3</v>
      </c>
      <c r="G45" s="64">
        <v>0</v>
      </c>
      <c r="H45" s="65">
        <v>19383.3</v>
      </c>
      <c r="I45" s="65">
        <v>0.93</v>
      </c>
      <c r="J45" s="65">
        <v>0.93</v>
      </c>
      <c r="K45" s="66">
        <v>0</v>
      </c>
      <c r="L45" s="67">
        <v>1356.38</v>
      </c>
      <c r="M45" s="67">
        <v>0.05</v>
      </c>
      <c r="N45" s="67">
        <v>0.05</v>
      </c>
    </row>
    <row r="46" spans="1:14" ht="15" customHeight="1" x14ac:dyDescent="0.2">
      <c r="A46" s="97">
        <v>816</v>
      </c>
      <c r="B46" s="97">
        <v>2000027306995</v>
      </c>
      <c r="C46" s="97">
        <v>937</v>
      </c>
      <c r="D46" s="97">
        <v>2000050795630</v>
      </c>
      <c r="E46" s="60" t="s">
        <v>204</v>
      </c>
      <c r="F46" s="195">
        <v>2</v>
      </c>
      <c r="G46" s="64">
        <v>0</v>
      </c>
      <c r="H46" s="65">
        <v>9987.27</v>
      </c>
      <c r="I46" s="65">
        <v>2.25</v>
      </c>
      <c r="J46" s="65">
        <v>2.25</v>
      </c>
      <c r="K46" s="66">
        <v>0</v>
      </c>
      <c r="L46" s="67">
        <v>876.18</v>
      </c>
      <c r="M46" s="67">
        <v>0.05</v>
      </c>
      <c r="N46" s="67">
        <v>0.05</v>
      </c>
    </row>
    <row r="47" spans="1:14" ht="15" customHeight="1" x14ac:dyDescent="0.2">
      <c r="A47" s="97">
        <v>818</v>
      </c>
      <c r="B47" s="97">
        <v>2000050277160</v>
      </c>
      <c r="C47" s="97"/>
      <c r="D47" s="97"/>
      <c r="E47" s="60" t="s">
        <v>205</v>
      </c>
      <c r="F47" s="195">
        <v>4</v>
      </c>
      <c r="G47" s="64">
        <v>0</v>
      </c>
      <c r="H47" s="65">
        <v>139209.35</v>
      </c>
      <c r="I47" s="65">
        <v>2.4700000000000002</v>
      </c>
      <c r="J47" s="65">
        <v>2.4700000000000002</v>
      </c>
      <c r="K47" s="66"/>
      <c r="L47" s="67"/>
      <c r="M47" s="67"/>
      <c r="N47" s="67"/>
    </row>
    <row r="48" spans="1:14" ht="15" customHeight="1" x14ac:dyDescent="0.2">
      <c r="A48" s="97">
        <v>819</v>
      </c>
      <c r="B48" s="97">
        <v>2000027466068</v>
      </c>
      <c r="C48" s="97"/>
      <c r="D48" s="97"/>
      <c r="E48" s="60" t="s">
        <v>206</v>
      </c>
      <c r="F48" s="195">
        <v>1</v>
      </c>
      <c r="G48" s="64">
        <v>0</v>
      </c>
      <c r="H48" s="65">
        <v>907.91</v>
      </c>
      <c r="I48" s="65">
        <v>2.29</v>
      </c>
      <c r="J48" s="65">
        <v>2.29</v>
      </c>
      <c r="K48" s="66"/>
      <c r="L48" s="67"/>
      <c r="M48" s="67"/>
      <c r="N48" s="67"/>
    </row>
    <row r="49" spans="1:14" ht="15" customHeight="1" x14ac:dyDescent="0.2">
      <c r="A49" s="97">
        <v>7174</v>
      </c>
      <c r="B49" s="97">
        <v>7174</v>
      </c>
      <c r="C49" s="97">
        <v>7174</v>
      </c>
      <c r="D49" s="97">
        <v>7174</v>
      </c>
      <c r="E49" s="60" t="s">
        <v>207</v>
      </c>
      <c r="F49" s="195">
        <v>1</v>
      </c>
      <c r="G49" s="64">
        <v>0</v>
      </c>
      <c r="H49" s="65">
        <v>1035.02</v>
      </c>
      <c r="I49" s="65">
        <v>0.8</v>
      </c>
      <c r="J49" s="65">
        <v>0.8</v>
      </c>
      <c r="K49" s="66">
        <v>0</v>
      </c>
      <c r="L49" s="67">
        <v>0</v>
      </c>
      <c r="M49" s="67">
        <v>0</v>
      </c>
      <c r="N49" s="67">
        <v>0</v>
      </c>
    </row>
    <row r="50" spans="1:14" ht="15" customHeight="1" x14ac:dyDescent="0.2">
      <c r="A50" s="97">
        <v>823</v>
      </c>
      <c r="B50" s="97">
        <v>2000053759147</v>
      </c>
      <c r="C50" s="97">
        <v>923</v>
      </c>
      <c r="D50" s="97">
        <v>2000053759174</v>
      </c>
      <c r="E50" s="60" t="s">
        <v>208</v>
      </c>
      <c r="F50" s="195">
        <v>1</v>
      </c>
      <c r="G50" s="64">
        <v>0</v>
      </c>
      <c r="H50" s="65">
        <v>1012.76</v>
      </c>
      <c r="I50" s="65">
        <v>0.66</v>
      </c>
      <c r="J50" s="65">
        <v>0.66</v>
      </c>
      <c r="K50" s="66">
        <v>0</v>
      </c>
      <c r="L50" s="67">
        <v>2203.35</v>
      </c>
      <c r="M50" s="67">
        <v>0.05</v>
      </c>
      <c r="N50" s="67">
        <v>0.05</v>
      </c>
    </row>
    <row r="51" spans="1:14" ht="15" customHeight="1" x14ac:dyDescent="0.2">
      <c r="A51" s="97">
        <v>824</v>
      </c>
      <c r="B51" s="97">
        <v>2000027366498</v>
      </c>
      <c r="C51" s="97"/>
      <c r="D51" s="97"/>
      <c r="E51" s="60" t="s">
        <v>209</v>
      </c>
      <c r="F51" s="195">
        <v>3</v>
      </c>
      <c r="G51" s="64">
        <v>1.4279999999999999</v>
      </c>
      <c r="H51" s="65">
        <v>29152.73</v>
      </c>
      <c r="I51" s="65">
        <v>2.2599999999999998</v>
      </c>
      <c r="J51" s="65">
        <v>2.2599999999999998</v>
      </c>
      <c r="K51" s="66"/>
      <c r="L51" s="67"/>
      <c r="M51" s="67"/>
      <c r="N51" s="67"/>
    </row>
    <row r="52" spans="1:14" ht="15" customHeight="1" x14ac:dyDescent="0.2">
      <c r="A52" s="97">
        <v>825</v>
      </c>
      <c r="B52" s="97">
        <v>2000027323866</v>
      </c>
      <c r="C52" s="97"/>
      <c r="D52" s="97"/>
      <c r="E52" s="60" t="s">
        <v>210</v>
      </c>
      <c r="F52" s="195">
        <v>2</v>
      </c>
      <c r="G52" s="64">
        <v>0</v>
      </c>
      <c r="H52" s="65">
        <v>35523.24</v>
      </c>
      <c r="I52" s="65">
        <v>1.97</v>
      </c>
      <c r="J52" s="65">
        <v>1.97</v>
      </c>
      <c r="K52" s="66"/>
      <c r="L52" s="67"/>
      <c r="M52" s="67"/>
      <c r="N52" s="67"/>
    </row>
    <row r="53" spans="1:14" ht="15" customHeight="1" x14ac:dyDescent="0.2">
      <c r="A53" s="97">
        <v>826</v>
      </c>
      <c r="B53" s="97">
        <v>2000027318634</v>
      </c>
      <c r="C53" s="97"/>
      <c r="D53" s="97"/>
      <c r="E53" s="60" t="s">
        <v>211</v>
      </c>
      <c r="F53" s="195">
        <v>2</v>
      </c>
      <c r="G53" s="64">
        <v>0</v>
      </c>
      <c r="H53" s="65">
        <v>18700.009999999998</v>
      </c>
      <c r="I53" s="65">
        <v>1.54</v>
      </c>
      <c r="J53" s="65">
        <v>1.54</v>
      </c>
      <c r="K53" s="66"/>
      <c r="L53" s="67"/>
      <c r="M53" s="67"/>
      <c r="N53" s="67"/>
    </row>
    <row r="54" spans="1:14" ht="15" customHeight="1" x14ac:dyDescent="0.2">
      <c r="A54" s="97">
        <v>827</v>
      </c>
      <c r="B54" s="97">
        <v>2000052503805</v>
      </c>
      <c r="C54" s="97"/>
      <c r="D54" s="97"/>
      <c r="E54" s="60" t="s">
        <v>212</v>
      </c>
      <c r="F54" s="195">
        <v>3</v>
      </c>
      <c r="G54" s="64">
        <v>0.39800000000000002</v>
      </c>
      <c r="H54" s="65">
        <v>17557.95</v>
      </c>
      <c r="I54" s="65">
        <v>1.64</v>
      </c>
      <c r="J54" s="65">
        <v>1.64</v>
      </c>
      <c r="K54" s="66"/>
      <c r="L54" s="67"/>
      <c r="M54" s="67"/>
      <c r="N54" s="67"/>
    </row>
    <row r="55" spans="1:14" ht="15" customHeight="1" x14ac:dyDescent="0.2">
      <c r="A55" s="97">
        <v>829</v>
      </c>
      <c r="B55" s="97">
        <v>2000050275552</v>
      </c>
      <c r="C55" s="97"/>
      <c r="D55" s="97"/>
      <c r="E55" s="60" t="s">
        <v>213</v>
      </c>
      <c r="F55" s="195">
        <v>4</v>
      </c>
      <c r="G55" s="64">
        <v>0</v>
      </c>
      <c r="H55" s="65">
        <v>76607.09</v>
      </c>
      <c r="I55" s="65">
        <v>1.45</v>
      </c>
      <c r="J55" s="65">
        <v>1.45</v>
      </c>
      <c r="K55" s="66"/>
      <c r="L55" s="67"/>
      <c r="M55" s="67"/>
      <c r="N55" s="67"/>
    </row>
    <row r="56" spans="1:14" ht="15" customHeight="1" x14ac:dyDescent="0.2">
      <c r="A56" s="97">
        <v>820</v>
      </c>
      <c r="B56" s="97">
        <v>2000052993042</v>
      </c>
      <c r="C56" s="97"/>
      <c r="D56" s="97"/>
      <c r="E56" s="60" t="s">
        <v>214</v>
      </c>
      <c r="F56" s="195"/>
      <c r="G56" s="64">
        <v>0.82299999999999995</v>
      </c>
      <c r="H56" s="65">
        <v>315.42</v>
      </c>
      <c r="I56" s="65">
        <v>0.79</v>
      </c>
      <c r="J56" s="65">
        <v>0.79</v>
      </c>
      <c r="K56" s="66"/>
      <c r="L56" s="67"/>
      <c r="M56" s="67"/>
      <c r="N56" s="67"/>
    </row>
    <row r="57" spans="1:14" ht="15" customHeight="1" x14ac:dyDescent="0.2">
      <c r="A57" s="97">
        <v>830</v>
      </c>
      <c r="B57" s="97">
        <v>2000050277986</v>
      </c>
      <c r="C57" s="97"/>
      <c r="D57" s="97"/>
      <c r="E57" s="60" t="s">
        <v>215</v>
      </c>
      <c r="F57" s="195">
        <v>4</v>
      </c>
      <c r="G57" s="64">
        <v>0</v>
      </c>
      <c r="H57" s="65">
        <v>105205.57</v>
      </c>
      <c r="I57" s="65">
        <v>1.08</v>
      </c>
      <c r="J57" s="65">
        <v>1.08</v>
      </c>
      <c r="K57" s="66"/>
      <c r="L57" s="67"/>
      <c r="M57" s="67"/>
      <c r="N57" s="67"/>
    </row>
    <row r="58" spans="1:14" ht="15" customHeight="1" x14ac:dyDescent="0.2">
      <c r="A58" s="97">
        <v>854</v>
      </c>
      <c r="B58" s="97">
        <v>2000052369584</v>
      </c>
      <c r="C58" s="97"/>
      <c r="D58" s="97"/>
      <c r="E58" s="60" t="s">
        <v>216</v>
      </c>
      <c r="F58" s="195">
        <v>4</v>
      </c>
      <c r="G58" s="64">
        <v>0</v>
      </c>
      <c r="H58" s="65">
        <v>104440.21</v>
      </c>
      <c r="I58" s="65">
        <v>2.02</v>
      </c>
      <c r="J58" s="65">
        <v>2.02</v>
      </c>
      <c r="K58" s="66"/>
      <c r="L58" s="67"/>
      <c r="M58" s="67"/>
      <c r="N58" s="67"/>
    </row>
    <row r="59" spans="1:14" ht="15" customHeight="1" x14ac:dyDescent="0.2">
      <c r="A59" s="97">
        <v>835</v>
      </c>
      <c r="B59" s="97">
        <v>2000050275543</v>
      </c>
      <c r="C59" s="97"/>
      <c r="D59" s="97"/>
      <c r="E59" s="60" t="s">
        <v>217</v>
      </c>
      <c r="F59" s="195">
        <v>4</v>
      </c>
      <c r="G59" s="64">
        <v>0</v>
      </c>
      <c r="H59" s="65">
        <v>73936.179999999993</v>
      </c>
      <c r="I59" s="65">
        <v>1.42</v>
      </c>
      <c r="J59" s="65">
        <v>1.42</v>
      </c>
      <c r="K59" s="66"/>
      <c r="L59" s="67"/>
      <c r="M59" s="67"/>
      <c r="N59" s="67"/>
    </row>
    <row r="60" spans="1:14" ht="15" customHeight="1" x14ac:dyDescent="0.2">
      <c r="A60" s="97">
        <v>836</v>
      </c>
      <c r="B60" s="97">
        <v>2000051425787</v>
      </c>
      <c r="C60" s="97"/>
      <c r="D60" s="97"/>
      <c r="E60" s="60" t="s">
        <v>218</v>
      </c>
      <c r="F60" s="195">
        <v>2</v>
      </c>
      <c r="G60" s="64">
        <v>0</v>
      </c>
      <c r="H60" s="65">
        <v>10386.209999999999</v>
      </c>
      <c r="I60" s="65">
        <v>2.89</v>
      </c>
      <c r="J60" s="65">
        <v>2.89</v>
      </c>
      <c r="K60" s="66"/>
      <c r="L60" s="67"/>
      <c r="M60" s="67"/>
      <c r="N60" s="67"/>
    </row>
    <row r="61" spans="1:14" ht="15" customHeight="1" x14ac:dyDescent="0.2">
      <c r="A61" s="97">
        <v>4033</v>
      </c>
      <c r="B61" s="97">
        <v>4033</v>
      </c>
      <c r="C61" s="97">
        <v>4032</v>
      </c>
      <c r="D61" s="97">
        <v>4032</v>
      </c>
      <c r="E61" s="60" t="s">
        <v>219</v>
      </c>
      <c r="F61" s="195"/>
      <c r="G61" s="64">
        <v>0</v>
      </c>
      <c r="H61" s="65">
        <v>0.23</v>
      </c>
      <c r="I61" s="65">
        <v>2.3199999999999998</v>
      </c>
      <c r="J61" s="65">
        <v>2.3199999999999998</v>
      </c>
      <c r="K61" s="66">
        <v>0</v>
      </c>
      <c r="L61" s="67">
        <v>11.52</v>
      </c>
      <c r="M61" s="67">
        <v>0.05</v>
      </c>
      <c r="N61" s="67">
        <v>0.05</v>
      </c>
    </row>
    <row r="62" spans="1:14" ht="15" customHeight="1" x14ac:dyDescent="0.2">
      <c r="A62" s="97">
        <v>4548</v>
      </c>
      <c r="B62" s="97">
        <v>4548</v>
      </c>
      <c r="C62" s="97">
        <v>4548</v>
      </c>
      <c r="D62" s="97">
        <v>4548</v>
      </c>
      <c r="E62" s="60" t="s">
        <v>220</v>
      </c>
      <c r="F62" s="195"/>
      <c r="G62" s="64">
        <v>0</v>
      </c>
      <c r="H62" s="65">
        <v>0.04</v>
      </c>
      <c r="I62" s="65">
        <v>2.5099999999999998</v>
      </c>
      <c r="J62" s="65">
        <v>2.5099999999999998</v>
      </c>
      <c r="K62" s="66">
        <v>0</v>
      </c>
      <c r="L62" s="67">
        <v>11.71</v>
      </c>
      <c r="M62" s="67">
        <v>0.05</v>
      </c>
      <c r="N62" s="67">
        <v>0.05</v>
      </c>
    </row>
    <row r="63" spans="1:14" ht="15" customHeight="1" x14ac:dyDescent="0.2">
      <c r="A63" s="97">
        <v>839</v>
      </c>
      <c r="B63" s="97">
        <v>2000053874062</v>
      </c>
      <c r="C63" s="97">
        <v>925</v>
      </c>
      <c r="D63" s="97">
        <v>2000053874080</v>
      </c>
      <c r="E63" s="60" t="s">
        <v>221</v>
      </c>
      <c r="F63" s="195"/>
      <c r="G63" s="64">
        <v>0</v>
      </c>
      <c r="H63" s="65">
        <v>3.01</v>
      </c>
      <c r="I63" s="65">
        <v>1.17</v>
      </c>
      <c r="J63" s="65">
        <v>1.17</v>
      </c>
      <c r="K63" s="66">
        <v>0</v>
      </c>
      <c r="L63" s="67">
        <v>421.07</v>
      </c>
      <c r="M63" s="67">
        <v>0.05</v>
      </c>
      <c r="N63" s="67">
        <v>0.05</v>
      </c>
    </row>
    <row r="64" spans="1:14" ht="15" customHeight="1" x14ac:dyDescent="0.2">
      <c r="A64" s="97">
        <v>505</v>
      </c>
      <c r="B64" s="97">
        <v>2000053874105</v>
      </c>
      <c r="C64" s="97">
        <v>521</v>
      </c>
      <c r="D64" s="97">
        <v>2000053874123</v>
      </c>
      <c r="E64" s="60" t="s">
        <v>222</v>
      </c>
      <c r="F64" s="195"/>
      <c r="G64" s="64">
        <v>0</v>
      </c>
      <c r="H64" s="65">
        <v>4.51</v>
      </c>
      <c r="I64" s="65">
        <v>0.95</v>
      </c>
      <c r="J64" s="65">
        <v>0.95</v>
      </c>
      <c r="K64" s="66">
        <v>0</v>
      </c>
      <c r="L64" s="67">
        <v>616.46</v>
      </c>
      <c r="M64" s="67">
        <v>0.05</v>
      </c>
      <c r="N64" s="67">
        <v>0.05</v>
      </c>
    </row>
    <row r="65" spans="1:14" ht="15" customHeight="1" x14ac:dyDescent="0.2">
      <c r="A65" s="97">
        <v>840</v>
      </c>
      <c r="B65" s="97">
        <v>2000051011929</v>
      </c>
      <c r="C65" s="97">
        <v>930</v>
      </c>
      <c r="D65" s="97">
        <v>2000051034322</v>
      </c>
      <c r="E65" s="60" t="s">
        <v>223</v>
      </c>
      <c r="F65" s="195"/>
      <c r="G65" s="64">
        <v>0</v>
      </c>
      <c r="H65" s="65">
        <v>27.58</v>
      </c>
      <c r="I65" s="65">
        <v>0.71</v>
      </c>
      <c r="J65" s="65">
        <v>0.71</v>
      </c>
      <c r="K65" s="66">
        <v>0</v>
      </c>
      <c r="L65" s="67">
        <v>0</v>
      </c>
      <c r="M65" s="67">
        <v>0</v>
      </c>
      <c r="N65" s="67">
        <v>0</v>
      </c>
    </row>
    <row r="66" spans="1:14" ht="15" customHeight="1" x14ac:dyDescent="0.2">
      <c r="A66" s="97">
        <v>7393</v>
      </c>
      <c r="B66" s="97">
        <v>7393</v>
      </c>
      <c r="C66" s="97">
        <v>7390</v>
      </c>
      <c r="D66" s="97">
        <v>7390</v>
      </c>
      <c r="E66" s="60" t="s">
        <v>224</v>
      </c>
      <c r="F66" s="195">
        <v>1</v>
      </c>
      <c r="G66" s="64">
        <v>0.91</v>
      </c>
      <c r="H66" s="65">
        <v>774.94</v>
      </c>
      <c r="I66" s="65">
        <v>0.99</v>
      </c>
      <c r="J66" s="65">
        <v>0.99</v>
      </c>
      <c r="K66" s="66">
        <v>0</v>
      </c>
      <c r="L66" s="67">
        <v>542.41999999999996</v>
      </c>
      <c r="M66" s="67">
        <v>0.05</v>
      </c>
      <c r="N66" s="67">
        <v>0.05</v>
      </c>
    </row>
    <row r="67" spans="1:14" ht="15" customHeight="1" x14ac:dyDescent="0.2">
      <c r="A67" s="97">
        <v>7394</v>
      </c>
      <c r="B67" s="97">
        <v>7394</v>
      </c>
      <c r="C67" s="97">
        <v>7391</v>
      </c>
      <c r="D67" s="97">
        <v>7391</v>
      </c>
      <c r="E67" s="60" t="s">
        <v>225</v>
      </c>
      <c r="F67" s="195">
        <v>1</v>
      </c>
      <c r="G67" s="64">
        <v>0</v>
      </c>
      <c r="H67" s="65">
        <v>774.14</v>
      </c>
      <c r="I67" s="65">
        <v>1</v>
      </c>
      <c r="J67" s="65">
        <v>1</v>
      </c>
      <c r="K67" s="66">
        <v>0</v>
      </c>
      <c r="L67" s="67">
        <v>544.55999999999995</v>
      </c>
      <c r="M67" s="67">
        <v>0.05</v>
      </c>
      <c r="N67" s="67">
        <v>0.05</v>
      </c>
    </row>
    <row r="68" spans="1:14" ht="15" customHeight="1" x14ac:dyDescent="0.2">
      <c r="A68" s="97">
        <v>844</v>
      </c>
      <c r="B68" s="97">
        <v>2000027491213</v>
      </c>
      <c r="C68" s="97">
        <v>917</v>
      </c>
      <c r="D68" s="97">
        <v>2000050932697</v>
      </c>
      <c r="E68" s="60" t="s">
        <v>226</v>
      </c>
      <c r="F68" s="195"/>
      <c r="G68" s="64">
        <v>0</v>
      </c>
      <c r="H68" s="65">
        <v>25.52</v>
      </c>
      <c r="I68" s="65">
        <v>0.71</v>
      </c>
      <c r="J68" s="65">
        <v>0.71</v>
      </c>
      <c r="K68" s="66">
        <v>0</v>
      </c>
      <c r="L68" s="67">
        <v>1786.44</v>
      </c>
      <c r="M68" s="67">
        <v>0.05</v>
      </c>
      <c r="N68" s="67">
        <v>0.05</v>
      </c>
    </row>
    <row r="69" spans="1:14" ht="15" customHeight="1" x14ac:dyDescent="0.2">
      <c r="A69" s="97">
        <v>844</v>
      </c>
      <c r="B69" s="97">
        <v>2000050044320</v>
      </c>
      <c r="C69" s="97">
        <v>917</v>
      </c>
      <c r="D69" s="97">
        <v>2000051079954</v>
      </c>
      <c r="E69" s="60" t="s">
        <v>227</v>
      </c>
      <c r="F69" s="195"/>
      <c r="G69" s="64">
        <v>0</v>
      </c>
      <c r="H69" s="65">
        <v>9.25</v>
      </c>
      <c r="I69" s="65">
        <v>0.72</v>
      </c>
      <c r="J69" s="65">
        <v>0.72</v>
      </c>
      <c r="K69" s="66">
        <v>0</v>
      </c>
      <c r="L69" s="67">
        <v>518.88</v>
      </c>
      <c r="M69" s="67">
        <v>0.05</v>
      </c>
      <c r="N69" s="67">
        <v>0.05</v>
      </c>
    </row>
    <row r="70" spans="1:14" ht="15" customHeight="1" x14ac:dyDescent="0.2">
      <c r="A70" s="97">
        <v>844</v>
      </c>
      <c r="B70" s="97">
        <v>2000052468930</v>
      </c>
      <c r="C70" s="97">
        <v>917</v>
      </c>
      <c r="D70" s="97">
        <v>2000052231228</v>
      </c>
      <c r="E70" s="60" t="s">
        <v>228</v>
      </c>
      <c r="F70" s="195"/>
      <c r="G70" s="64">
        <v>0</v>
      </c>
      <c r="H70" s="65">
        <v>2.39</v>
      </c>
      <c r="I70" s="65">
        <v>0.71</v>
      </c>
      <c r="J70" s="65">
        <v>0.71</v>
      </c>
      <c r="K70" s="66">
        <v>0</v>
      </c>
      <c r="L70" s="67">
        <v>0</v>
      </c>
      <c r="M70" s="67">
        <v>0</v>
      </c>
      <c r="N70" s="67">
        <v>0</v>
      </c>
    </row>
    <row r="71" spans="1:14" ht="15" customHeight="1" x14ac:dyDescent="0.2">
      <c r="A71" s="97">
        <v>845</v>
      </c>
      <c r="B71" s="97">
        <v>2000050437959</v>
      </c>
      <c r="C71" s="97"/>
      <c r="D71" s="97"/>
      <c r="E71" s="60" t="s">
        <v>229</v>
      </c>
      <c r="F71" s="195">
        <v>2</v>
      </c>
      <c r="G71" s="64">
        <v>0</v>
      </c>
      <c r="H71" s="65">
        <v>14864.48</v>
      </c>
      <c r="I71" s="65">
        <v>2.23</v>
      </c>
      <c r="J71" s="65">
        <v>2.23</v>
      </c>
      <c r="K71" s="66"/>
      <c r="L71" s="67"/>
      <c r="M71" s="67"/>
      <c r="N71" s="67"/>
    </row>
    <row r="72" spans="1:14" ht="15" customHeight="1" x14ac:dyDescent="0.2">
      <c r="A72" s="97">
        <v>846</v>
      </c>
      <c r="B72" s="97">
        <v>2000050552457</v>
      </c>
      <c r="C72" s="97">
        <v>927</v>
      </c>
      <c r="D72" s="97">
        <v>2000050570312</v>
      </c>
      <c r="E72" s="60" t="s">
        <v>230</v>
      </c>
      <c r="F72" s="195"/>
      <c r="G72" s="64">
        <v>1.282</v>
      </c>
      <c r="H72" s="65">
        <v>12.02</v>
      </c>
      <c r="I72" s="65">
        <v>0.71</v>
      </c>
      <c r="J72" s="65">
        <v>0.71</v>
      </c>
      <c r="K72" s="66">
        <v>0</v>
      </c>
      <c r="L72" s="67">
        <v>214.12</v>
      </c>
      <c r="M72" s="67">
        <v>0.05</v>
      </c>
      <c r="N72" s="67">
        <v>0.05</v>
      </c>
    </row>
    <row r="73" spans="1:14" ht="15" customHeight="1" x14ac:dyDescent="0.2">
      <c r="A73" s="97">
        <v>847</v>
      </c>
      <c r="B73" s="97">
        <v>2000050662007</v>
      </c>
      <c r="C73" s="97">
        <v>928</v>
      </c>
      <c r="D73" s="97">
        <v>2000050662016</v>
      </c>
      <c r="E73" s="60" t="s">
        <v>231</v>
      </c>
      <c r="F73" s="195">
        <v>1</v>
      </c>
      <c r="G73" s="64">
        <v>0</v>
      </c>
      <c r="H73" s="65">
        <v>797.98</v>
      </c>
      <c r="I73" s="65">
        <v>0.81</v>
      </c>
      <c r="J73" s="65">
        <v>0.81</v>
      </c>
      <c r="K73" s="66">
        <v>0</v>
      </c>
      <c r="L73" s="67">
        <v>632.07000000000005</v>
      </c>
      <c r="M73" s="67">
        <v>0.05</v>
      </c>
      <c r="N73" s="67">
        <v>0.05</v>
      </c>
    </row>
    <row r="74" spans="1:14" ht="15" customHeight="1" x14ac:dyDescent="0.2">
      <c r="A74" s="97">
        <v>849</v>
      </c>
      <c r="B74" s="97">
        <v>2000052866920</v>
      </c>
      <c r="C74" s="97"/>
      <c r="D74" s="97"/>
      <c r="E74" s="60" t="s">
        <v>232</v>
      </c>
      <c r="F74" s="195">
        <v>2</v>
      </c>
      <c r="G74" s="64">
        <v>0</v>
      </c>
      <c r="H74" s="65">
        <v>15656.2</v>
      </c>
      <c r="I74" s="65">
        <v>3.25</v>
      </c>
      <c r="J74" s="65">
        <v>3.25</v>
      </c>
      <c r="K74" s="66"/>
      <c r="L74" s="67"/>
      <c r="M74" s="67"/>
      <c r="N74" s="67"/>
    </row>
    <row r="75" spans="1:14" ht="15" customHeight="1" x14ac:dyDescent="0.2">
      <c r="A75" s="97">
        <v>851</v>
      </c>
      <c r="B75" s="97">
        <v>2000051336018</v>
      </c>
      <c r="C75" s="97"/>
      <c r="D75" s="97"/>
      <c r="E75" s="60" t="s">
        <v>233</v>
      </c>
      <c r="F75" s="195">
        <v>2</v>
      </c>
      <c r="G75" s="64">
        <v>0</v>
      </c>
      <c r="H75" s="65">
        <v>10648.5</v>
      </c>
      <c r="I75" s="65">
        <v>1.62</v>
      </c>
      <c r="J75" s="65">
        <v>1.62</v>
      </c>
      <c r="K75" s="66"/>
      <c r="L75" s="67"/>
      <c r="M75" s="67"/>
      <c r="N75" s="67"/>
    </row>
    <row r="76" spans="1:14" ht="15" customHeight="1" x14ac:dyDescent="0.2">
      <c r="A76" s="97">
        <v>853</v>
      </c>
      <c r="B76" s="97">
        <v>2000052659600</v>
      </c>
      <c r="C76" s="97">
        <v>938</v>
      </c>
      <c r="D76" s="97">
        <v>2000052659585</v>
      </c>
      <c r="E76" s="60" t="s">
        <v>234</v>
      </c>
      <c r="F76" s="195">
        <v>1</v>
      </c>
      <c r="G76" s="64">
        <v>0</v>
      </c>
      <c r="H76" s="65">
        <v>1080.83</v>
      </c>
      <c r="I76" s="65">
        <v>0.74</v>
      </c>
      <c r="J76" s="65">
        <v>0.74</v>
      </c>
      <c r="K76" s="66">
        <v>0</v>
      </c>
      <c r="L76" s="67">
        <v>0</v>
      </c>
      <c r="M76" s="67">
        <v>0</v>
      </c>
      <c r="N76" s="67">
        <v>0</v>
      </c>
    </row>
    <row r="77" spans="1:14" ht="15" customHeight="1" x14ac:dyDescent="0.2">
      <c r="A77" s="97">
        <v>855</v>
      </c>
      <c r="B77" s="97">
        <v>2000050276556</v>
      </c>
      <c r="C77" s="97"/>
      <c r="D77" s="97"/>
      <c r="E77" s="60" t="s">
        <v>235</v>
      </c>
      <c r="F77" s="195">
        <v>2</v>
      </c>
      <c r="G77" s="64">
        <v>0.495</v>
      </c>
      <c r="H77" s="65">
        <v>9846.5</v>
      </c>
      <c r="I77" s="65">
        <v>1.34</v>
      </c>
      <c r="J77" s="65">
        <v>1.34</v>
      </c>
      <c r="K77" s="66"/>
      <c r="L77" s="67"/>
      <c r="M77" s="67"/>
      <c r="N77" s="67"/>
    </row>
    <row r="78" spans="1:14" ht="15" customHeight="1" x14ac:dyDescent="0.2">
      <c r="A78" s="97">
        <v>856</v>
      </c>
      <c r="B78" s="97">
        <v>2000054315483</v>
      </c>
      <c r="C78" s="97"/>
      <c r="D78" s="97"/>
      <c r="E78" s="60" t="s">
        <v>236</v>
      </c>
      <c r="F78" s="195">
        <v>3</v>
      </c>
      <c r="G78" s="64">
        <v>0</v>
      </c>
      <c r="H78" s="65">
        <v>16997.79</v>
      </c>
      <c r="I78" s="65">
        <v>1.24</v>
      </c>
      <c r="J78" s="65">
        <v>1.24</v>
      </c>
      <c r="K78" s="66"/>
      <c r="L78" s="67"/>
      <c r="M78" s="67"/>
      <c r="N78" s="67"/>
    </row>
    <row r="79" spans="1:14" ht="15" customHeight="1" x14ac:dyDescent="0.2">
      <c r="A79" s="97">
        <v>857</v>
      </c>
      <c r="B79" s="97">
        <v>2000054359392</v>
      </c>
      <c r="C79" s="97"/>
      <c r="D79" s="97"/>
      <c r="E79" s="60" t="s">
        <v>237</v>
      </c>
      <c r="F79" s="195">
        <v>2</v>
      </c>
      <c r="G79" s="64">
        <v>0</v>
      </c>
      <c r="H79" s="65">
        <v>9610.81</v>
      </c>
      <c r="I79" s="65">
        <v>1.76</v>
      </c>
      <c r="J79" s="65">
        <v>1.76</v>
      </c>
      <c r="K79" s="66"/>
      <c r="L79" s="67"/>
      <c r="M79" s="67"/>
      <c r="N79" s="67"/>
    </row>
    <row r="80" spans="1:14" ht="15" customHeight="1" x14ac:dyDescent="0.2">
      <c r="A80" s="97">
        <v>858</v>
      </c>
      <c r="B80" s="97">
        <v>2000051445019</v>
      </c>
      <c r="C80" s="97">
        <v>921</v>
      </c>
      <c r="D80" s="97">
        <v>2000051445143</v>
      </c>
      <c r="E80" s="60" t="s">
        <v>238</v>
      </c>
      <c r="F80" s="195"/>
      <c r="G80" s="64">
        <v>0.246</v>
      </c>
      <c r="H80" s="65">
        <v>5.03</v>
      </c>
      <c r="I80" s="65">
        <v>0.94</v>
      </c>
      <c r="J80" s="65">
        <v>0.94</v>
      </c>
      <c r="K80" s="66">
        <v>0</v>
      </c>
      <c r="L80" s="67">
        <v>537.66999999999996</v>
      </c>
      <c r="M80" s="67">
        <v>0.05</v>
      </c>
      <c r="N80" s="67">
        <v>0.05</v>
      </c>
    </row>
    <row r="81" spans="1:14" ht="15" customHeight="1" x14ac:dyDescent="0.2">
      <c r="A81" s="97">
        <v>859</v>
      </c>
      <c r="B81" s="97">
        <v>2000054431783</v>
      </c>
      <c r="C81" s="97">
        <v>922</v>
      </c>
      <c r="D81" s="97">
        <v>2000054431792</v>
      </c>
      <c r="E81" s="60" t="s">
        <v>239</v>
      </c>
      <c r="F81" s="195">
        <v>1</v>
      </c>
      <c r="G81" s="64">
        <v>0</v>
      </c>
      <c r="H81" s="65">
        <v>787.57</v>
      </c>
      <c r="I81" s="65">
        <v>0.71</v>
      </c>
      <c r="J81" s="65">
        <v>0.71</v>
      </c>
      <c r="K81" s="66">
        <v>0</v>
      </c>
      <c r="L81" s="67">
        <v>317.66000000000003</v>
      </c>
      <c r="M81" s="67">
        <v>0.05</v>
      </c>
      <c r="N81" s="67">
        <v>0.05</v>
      </c>
    </row>
    <row r="82" spans="1:14" ht="15" customHeight="1" x14ac:dyDescent="0.2">
      <c r="A82" s="97">
        <v>860</v>
      </c>
      <c r="B82" s="97">
        <v>2000054674344</v>
      </c>
      <c r="C82" s="97">
        <v>939</v>
      </c>
      <c r="D82" s="97">
        <v>2000054674353</v>
      </c>
      <c r="E82" s="60" t="s">
        <v>240</v>
      </c>
      <c r="F82" s="195"/>
      <c r="G82" s="64">
        <v>0</v>
      </c>
      <c r="H82" s="65">
        <v>294.73</v>
      </c>
      <c r="I82" s="65">
        <v>1.1599999999999999</v>
      </c>
      <c r="J82" s="65">
        <v>1.1599999999999999</v>
      </c>
      <c r="K82" s="66">
        <v>0</v>
      </c>
      <c r="L82" s="67">
        <v>3274.82</v>
      </c>
      <c r="M82" s="67">
        <v>0.05</v>
      </c>
      <c r="N82" s="67">
        <v>0.05</v>
      </c>
    </row>
    <row r="83" spans="1:14" ht="15" customHeight="1" x14ac:dyDescent="0.2">
      <c r="A83" s="97">
        <v>7303</v>
      </c>
      <c r="B83" s="97">
        <v>7303</v>
      </c>
      <c r="C83" s="97"/>
      <c r="D83" s="97"/>
      <c r="E83" s="60" t="s">
        <v>241</v>
      </c>
      <c r="F83" s="195">
        <v>3</v>
      </c>
      <c r="G83" s="64">
        <v>0.21</v>
      </c>
      <c r="H83" s="65">
        <v>16437.62</v>
      </c>
      <c r="I83" s="65">
        <v>5.14</v>
      </c>
      <c r="J83" s="65">
        <v>5.14</v>
      </c>
      <c r="K83" s="66"/>
      <c r="L83" s="67"/>
      <c r="M83" s="67"/>
      <c r="N83" s="67"/>
    </row>
    <row r="84" spans="1:14" ht="15" customHeight="1" x14ac:dyDescent="0.2">
      <c r="A84" s="97">
        <v>863</v>
      </c>
      <c r="B84" s="97">
        <v>2000055109274</v>
      </c>
      <c r="C84" s="97">
        <v>941</v>
      </c>
      <c r="D84" s="97">
        <v>2000055109283</v>
      </c>
      <c r="E84" s="60" t="s">
        <v>242</v>
      </c>
      <c r="F84" s="195">
        <v>1</v>
      </c>
      <c r="G84" s="64">
        <v>0</v>
      </c>
      <c r="H84" s="65">
        <v>772.5</v>
      </c>
      <c r="I84" s="65">
        <v>3.31</v>
      </c>
      <c r="J84" s="65">
        <v>3.31</v>
      </c>
      <c r="K84" s="66">
        <v>0</v>
      </c>
      <c r="L84" s="67">
        <v>402.56</v>
      </c>
      <c r="M84" s="67">
        <v>0.05</v>
      </c>
      <c r="N84" s="67">
        <v>0.05</v>
      </c>
    </row>
    <row r="85" spans="1:14" ht="15" customHeight="1" x14ac:dyDescent="0.2">
      <c r="A85" s="97">
        <v>852</v>
      </c>
      <c r="B85" s="97">
        <v>2000055132440</v>
      </c>
      <c r="C85" s="97">
        <v>926</v>
      </c>
      <c r="D85" s="97">
        <v>2000055132450</v>
      </c>
      <c r="E85" s="60" t="s">
        <v>243</v>
      </c>
      <c r="F85" s="195"/>
      <c r="G85" s="64">
        <v>0</v>
      </c>
      <c r="H85" s="65">
        <v>3.99</v>
      </c>
      <c r="I85" s="65">
        <v>1.1399999999999999</v>
      </c>
      <c r="J85" s="65">
        <v>1.1399999999999999</v>
      </c>
      <c r="K85" s="66">
        <v>0</v>
      </c>
      <c r="L85" s="67">
        <v>399.37</v>
      </c>
      <c r="M85" s="67">
        <v>0.05</v>
      </c>
      <c r="N85" s="67">
        <v>0.05</v>
      </c>
    </row>
    <row r="86" spans="1:14" ht="15" customHeight="1" x14ac:dyDescent="0.2">
      <c r="A86" s="97">
        <v>862</v>
      </c>
      <c r="B86" s="97">
        <v>2000055138985</v>
      </c>
      <c r="C86" s="97">
        <v>940</v>
      </c>
      <c r="D86" s="97">
        <v>2000055138762</v>
      </c>
      <c r="E86" s="60" t="s">
        <v>244</v>
      </c>
      <c r="F86" s="195"/>
      <c r="G86" s="64">
        <v>0</v>
      </c>
      <c r="H86" s="65">
        <v>1.61</v>
      </c>
      <c r="I86" s="65">
        <v>1.35</v>
      </c>
      <c r="J86" s="65">
        <v>1.35</v>
      </c>
      <c r="K86" s="66">
        <v>0</v>
      </c>
      <c r="L86" s="67">
        <v>401.76</v>
      </c>
      <c r="M86" s="67">
        <v>0.05</v>
      </c>
      <c r="N86" s="67">
        <v>0.05</v>
      </c>
    </row>
    <row r="87" spans="1:14" ht="15" customHeight="1" x14ac:dyDescent="0.2">
      <c r="A87" s="97">
        <v>864</v>
      </c>
      <c r="B87" s="97">
        <v>2000055125815</v>
      </c>
      <c r="C87" s="97">
        <v>942</v>
      </c>
      <c r="D87" s="97">
        <v>2000055125824</v>
      </c>
      <c r="E87" s="60" t="s">
        <v>245</v>
      </c>
      <c r="F87" s="195"/>
      <c r="G87" s="64">
        <v>0.22600000000000001</v>
      </c>
      <c r="H87" s="65">
        <v>8.8699999999999992</v>
      </c>
      <c r="I87" s="65">
        <v>1.47</v>
      </c>
      <c r="J87" s="65">
        <v>1.47</v>
      </c>
      <c r="K87" s="66">
        <v>0</v>
      </c>
      <c r="L87" s="67">
        <v>798.74</v>
      </c>
      <c r="M87" s="67">
        <v>0.05</v>
      </c>
      <c r="N87" s="67">
        <v>0.05</v>
      </c>
    </row>
    <row r="88" spans="1:14" ht="15" customHeight="1" x14ac:dyDescent="0.2">
      <c r="A88" s="97">
        <v>865</v>
      </c>
      <c r="B88" s="97">
        <v>2000055125842</v>
      </c>
      <c r="C88" s="97">
        <v>943</v>
      </c>
      <c r="D88" s="97">
        <v>2000055125833</v>
      </c>
      <c r="E88" s="60" t="s">
        <v>246</v>
      </c>
      <c r="F88" s="195"/>
      <c r="G88" s="64">
        <v>0.22600000000000001</v>
      </c>
      <c r="H88" s="65">
        <v>3.87</v>
      </c>
      <c r="I88" s="65">
        <v>1.91</v>
      </c>
      <c r="J88" s="65">
        <v>1.91</v>
      </c>
      <c r="K88" s="66">
        <v>0</v>
      </c>
      <c r="L88" s="67">
        <v>1161.6099999999999</v>
      </c>
      <c r="M88" s="67">
        <v>0.05</v>
      </c>
      <c r="N88" s="67">
        <v>0.05</v>
      </c>
    </row>
    <row r="89" spans="1:14" ht="15" customHeight="1" x14ac:dyDescent="0.2">
      <c r="A89" s="97">
        <v>866</v>
      </c>
      <c r="B89" s="97">
        <v>2000055213940</v>
      </c>
      <c r="C89" s="97">
        <v>944</v>
      </c>
      <c r="D89" s="97">
        <v>2000055213969</v>
      </c>
      <c r="E89" s="60" t="s">
        <v>247</v>
      </c>
      <c r="F89" s="195">
        <v>1</v>
      </c>
      <c r="G89" s="64">
        <v>0.22600000000000001</v>
      </c>
      <c r="H89" s="65">
        <v>773.54</v>
      </c>
      <c r="I89" s="65">
        <v>1.75</v>
      </c>
      <c r="J89" s="65">
        <v>1.75</v>
      </c>
      <c r="K89" s="66">
        <v>0</v>
      </c>
      <c r="L89" s="67">
        <v>553.30999999999995</v>
      </c>
      <c r="M89" s="67">
        <v>0.05</v>
      </c>
      <c r="N89" s="67">
        <v>0.05</v>
      </c>
    </row>
    <row r="90" spans="1:14" ht="15" customHeight="1" x14ac:dyDescent="0.2">
      <c r="A90" s="97">
        <v>861</v>
      </c>
      <c r="B90" s="97">
        <v>2000055029502</v>
      </c>
      <c r="C90" s="97"/>
      <c r="D90" s="97"/>
      <c r="E90" s="60" t="s">
        <v>248</v>
      </c>
      <c r="F90" s="195">
        <v>4</v>
      </c>
      <c r="G90" s="64">
        <v>0</v>
      </c>
      <c r="H90" s="65">
        <v>70289.399999999994</v>
      </c>
      <c r="I90" s="65">
        <v>1.88</v>
      </c>
      <c r="J90" s="65">
        <v>1.88</v>
      </c>
      <c r="K90" s="66"/>
      <c r="L90" s="67"/>
      <c r="M90" s="67"/>
      <c r="N90" s="67"/>
    </row>
    <row r="91" spans="1:14" ht="15" customHeight="1" x14ac:dyDescent="0.2">
      <c r="A91" s="97">
        <v>861</v>
      </c>
      <c r="B91" s="97">
        <v>2000055029511</v>
      </c>
      <c r="C91" s="97"/>
      <c r="D91" s="97"/>
      <c r="E91" s="60" t="s">
        <v>249</v>
      </c>
      <c r="F91" s="195"/>
      <c r="G91" s="64">
        <v>0</v>
      </c>
      <c r="H91" s="65">
        <v>132.16999999999999</v>
      </c>
      <c r="I91" s="65">
        <v>1.86</v>
      </c>
      <c r="J91" s="65">
        <v>1.86</v>
      </c>
      <c r="K91" s="66"/>
      <c r="L91" s="67"/>
      <c r="M91" s="67"/>
      <c r="N91" s="67"/>
    </row>
    <row r="92" spans="1:14" ht="15" customHeight="1" x14ac:dyDescent="0.2">
      <c r="A92" s="97">
        <v>861</v>
      </c>
      <c r="B92" s="97">
        <v>2000055029520</v>
      </c>
      <c r="C92" s="97"/>
      <c r="D92" s="97"/>
      <c r="E92" s="60" t="s">
        <v>250</v>
      </c>
      <c r="F92" s="195"/>
      <c r="G92" s="64">
        <v>0</v>
      </c>
      <c r="H92" s="65">
        <v>132.16999999999999</v>
      </c>
      <c r="I92" s="65">
        <v>1.6</v>
      </c>
      <c r="J92" s="65">
        <v>1.6</v>
      </c>
      <c r="K92" s="66"/>
      <c r="L92" s="67"/>
      <c r="M92" s="67"/>
      <c r="N92" s="67"/>
    </row>
    <row r="93" spans="1:14" ht="15" customHeight="1" x14ac:dyDescent="0.2">
      <c r="A93" s="97">
        <v>861</v>
      </c>
      <c r="B93" s="97">
        <v>2000055029530</v>
      </c>
      <c r="C93" s="97"/>
      <c r="D93" s="97"/>
      <c r="E93" s="60" t="s">
        <v>251</v>
      </c>
      <c r="F93" s="195"/>
      <c r="G93" s="64">
        <v>0</v>
      </c>
      <c r="H93" s="65">
        <v>132.16999999999999</v>
      </c>
      <c r="I93" s="65">
        <v>1.73</v>
      </c>
      <c r="J93" s="65">
        <v>1.73</v>
      </c>
      <c r="K93" s="66"/>
      <c r="L93" s="67"/>
      <c r="M93" s="67"/>
      <c r="N93" s="67"/>
    </row>
    <row r="94" spans="1:14" ht="15" customHeight="1" x14ac:dyDescent="0.2">
      <c r="A94" s="97">
        <v>861</v>
      </c>
      <c r="B94" s="97">
        <v>2000055029549</v>
      </c>
      <c r="C94" s="97"/>
      <c r="D94" s="97"/>
      <c r="E94" s="60" t="s">
        <v>252</v>
      </c>
      <c r="F94" s="195"/>
      <c r="G94" s="64">
        <v>0</v>
      </c>
      <c r="H94" s="65">
        <v>132.16999999999999</v>
      </c>
      <c r="I94" s="65">
        <v>1.77</v>
      </c>
      <c r="J94" s="65">
        <v>1.77</v>
      </c>
      <c r="K94" s="66"/>
      <c r="L94" s="67"/>
      <c r="M94" s="67"/>
      <c r="N94" s="67"/>
    </row>
    <row r="95" spans="1:14" ht="15" customHeight="1" x14ac:dyDescent="0.2">
      <c r="A95" s="97">
        <v>861</v>
      </c>
      <c r="B95" s="97">
        <v>2000055029558</v>
      </c>
      <c r="C95" s="97"/>
      <c r="D95" s="97"/>
      <c r="E95" s="60" t="s">
        <v>253</v>
      </c>
      <c r="F95" s="195"/>
      <c r="G95" s="64">
        <v>0</v>
      </c>
      <c r="H95" s="65">
        <v>132.16999999999999</v>
      </c>
      <c r="I95" s="65">
        <v>1.6</v>
      </c>
      <c r="J95" s="65">
        <v>1.6</v>
      </c>
      <c r="K95" s="66"/>
      <c r="L95" s="67"/>
      <c r="M95" s="67"/>
      <c r="N95" s="67"/>
    </row>
    <row r="96" spans="1:14" ht="15" customHeight="1" x14ac:dyDescent="0.2">
      <c r="A96" s="97">
        <v>7096</v>
      </c>
      <c r="B96" s="97">
        <v>7096</v>
      </c>
      <c r="C96" s="97">
        <v>7081</v>
      </c>
      <c r="D96" s="97">
        <v>7081</v>
      </c>
      <c r="E96" s="60" t="s">
        <v>254</v>
      </c>
      <c r="F96" s="195">
        <v>4</v>
      </c>
      <c r="G96" s="64">
        <v>0</v>
      </c>
      <c r="H96" s="65">
        <v>73312.63</v>
      </c>
      <c r="I96" s="65">
        <v>3</v>
      </c>
      <c r="J96" s="65">
        <v>3</v>
      </c>
      <c r="K96" s="66">
        <v>0</v>
      </c>
      <c r="L96" s="67">
        <v>9192.6299999999992</v>
      </c>
      <c r="M96" s="67">
        <v>0.05</v>
      </c>
      <c r="N96" s="67">
        <v>0.05</v>
      </c>
    </row>
    <row r="97" spans="1:14" ht="15" customHeight="1" x14ac:dyDescent="0.2">
      <c r="A97" s="97"/>
      <c r="B97" s="97"/>
      <c r="C97" s="97">
        <v>7095</v>
      </c>
      <c r="D97" s="97">
        <v>7095</v>
      </c>
      <c r="E97" s="60" t="s">
        <v>255</v>
      </c>
      <c r="F97" s="195"/>
      <c r="G97" s="64"/>
      <c r="H97" s="65"/>
      <c r="I97" s="65"/>
      <c r="J97" s="65"/>
      <c r="K97" s="66">
        <v>0</v>
      </c>
      <c r="L97" s="67">
        <v>6658.14</v>
      </c>
      <c r="M97" s="67">
        <v>0.05</v>
      </c>
      <c r="N97" s="67">
        <v>0.05</v>
      </c>
    </row>
    <row r="98" spans="1:14" ht="15" customHeight="1" x14ac:dyDescent="0.2">
      <c r="A98" s="97">
        <v>7098</v>
      </c>
      <c r="B98" s="97">
        <v>7098</v>
      </c>
      <c r="C98" s="97"/>
      <c r="D98" s="97"/>
      <c r="E98" s="60" t="s">
        <v>256</v>
      </c>
      <c r="F98" s="195">
        <v>4</v>
      </c>
      <c r="G98" s="64">
        <v>0</v>
      </c>
      <c r="H98" s="65">
        <v>70168.98</v>
      </c>
      <c r="I98" s="65">
        <v>3.01</v>
      </c>
      <c r="J98" s="65">
        <v>3.01</v>
      </c>
      <c r="K98" s="66"/>
      <c r="L98" s="67"/>
      <c r="M98" s="67"/>
      <c r="N98" s="67"/>
    </row>
    <row r="99" spans="1:14" ht="15" customHeight="1" x14ac:dyDescent="0.2">
      <c r="A99" s="97">
        <v>7097</v>
      </c>
      <c r="B99" s="97">
        <v>7097</v>
      </c>
      <c r="C99" s="97"/>
      <c r="D99" s="97"/>
      <c r="E99" s="60" t="s">
        <v>257</v>
      </c>
      <c r="F99" s="195">
        <v>4</v>
      </c>
      <c r="G99" s="64">
        <v>0</v>
      </c>
      <c r="H99" s="65">
        <v>96904.84</v>
      </c>
      <c r="I99" s="65">
        <v>2.54</v>
      </c>
      <c r="J99" s="65">
        <v>2.54</v>
      </c>
      <c r="K99" s="66"/>
      <c r="L99" s="67"/>
      <c r="M99" s="67"/>
      <c r="N99" s="67"/>
    </row>
    <row r="100" spans="1:14" ht="15" customHeight="1" x14ac:dyDescent="0.2">
      <c r="A100" s="97">
        <v>833</v>
      </c>
      <c r="B100" s="97">
        <v>2000051300396</v>
      </c>
      <c r="C100" s="97"/>
      <c r="D100" s="97"/>
      <c r="E100" s="60" t="s">
        <v>258</v>
      </c>
      <c r="F100" s="195">
        <v>4</v>
      </c>
      <c r="G100" s="64">
        <v>0</v>
      </c>
      <c r="H100" s="65">
        <v>80739.69</v>
      </c>
      <c r="I100" s="65">
        <v>1.51</v>
      </c>
      <c r="J100" s="65">
        <v>1.51</v>
      </c>
      <c r="K100" s="66"/>
      <c r="L100" s="67"/>
      <c r="M100" s="67"/>
      <c r="N100" s="67"/>
    </row>
    <row r="101" spans="1:14" ht="15" customHeight="1" x14ac:dyDescent="0.2">
      <c r="A101" s="97">
        <v>867</v>
      </c>
      <c r="B101" s="97">
        <v>2000055426205</v>
      </c>
      <c r="C101" s="97">
        <v>946</v>
      </c>
      <c r="D101" s="97">
        <v>2000055426214</v>
      </c>
      <c r="E101" s="60" t="s">
        <v>259</v>
      </c>
      <c r="F101" s="195"/>
      <c r="G101" s="64">
        <v>0</v>
      </c>
      <c r="H101" s="65">
        <v>5.86</v>
      </c>
      <c r="I101" s="65">
        <v>1.1599999999999999</v>
      </c>
      <c r="J101" s="65">
        <v>1.1599999999999999</v>
      </c>
      <c r="K101" s="66">
        <v>0</v>
      </c>
      <c r="L101" s="67">
        <v>585.65</v>
      </c>
      <c r="M101" s="67">
        <v>0.05</v>
      </c>
      <c r="N101" s="67">
        <v>0.05</v>
      </c>
    </row>
    <row r="102" spans="1:14" ht="15" customHeight="1" x14ac:dyDescent="0.2">
      <c r="A102" s="97">
        <v>868</v>
      </c>
      <c r="B102" s="97">
        <v>2000055426232</v>
      </c>
      <c r="C102" s="97">
        <v>947</v>
      </c>
      <c r="D102" s="97">
        <v>2000055426241</v>
      </c>
      <c r="E102" s="60" t="s">
        <v>260</v>
      </c>
      <c r="F102" s="195"/>
      <c r="G102" s="64">
        <v>0</v>
      </c>
      <c r="H102" s="65">
        <v>12.86</v>
      </c>
      <c r="I102" s="65">
        <v>1.2</v>
      </c>
      <c r="J102" s="65">
        <v>1.2</v>
      </c>
      <c r="K102" s="66">
        <v>0</v>
      </c>
      <c r="L102" s="67">
        <v>1286.29</v>
      </c>
      <c r="M102" s="67">
        <v>0.05</v>
      </c>
      <c r="N102" s="67">
        <v>0.05</v>
      </c>
    </row>
    <row r="103" spans="1:14" ht="15" customHeight="1" x14ac:dyDescent="0.2">
      <c r="A103" s="97">
        <v>7484</v>
      </c>
      <c r="B103" s="97">
        <v>7484</v>
      </c>
      <c r="C103" s="97">
        <v>7485</v>
      </c>
      <c r="D103" s="97">
        <v>7485</v>
      </c>
      <c r="E103" s="60" t="s">
        <v>261</v>
      </c>
      <c r="F103" s="195"/>
      <c r="G103" s="64">
        <v>0</v>
      </c>
      <c r="H103" s="65">
        <v>3.82</v>
      </c>
      <c r="I103" s="65">
        <v>2.17</v>
      </c>
      <c r="J103" s="65">
        <v>2.17</v>
      </c>
      <c r="K103" s="66">
        <v>0</v>
      </c>
      <c r="L103" s="67">
        <v>916.01</v>
      </c>
      <c r="M103" s="67">
        <v>0.05</v>
      </c>
      <c r="N103" s="67">
        <v>0.05</v>
      </c>
    </row>
    <row r="104" spans="1:14" ht="15" customHeight="1" x14ac:dyDescent="0.2">
      <c r="A104" s="97">
        <v>870</v>
      </c>
      <c r="B104" s="97">
        <v>2000055580574</v>
      </c>
      <c r="C104" s="97">
        <v>949</v>
      </c>
      <c r="D104" s="97">
        <v>2000055580583</v>
      </c>
      <c r="E104" s="60" t="s">
        <v>262</v>
      </c>
      <c r="F104" s="195"/>
      <c r="G104" s="64">
        <v>0</v>
      </c>
      <c r="H104" s="65">
        <v>6.62</v>
      </c>
      <c r="I104" s="65">
        <v>1.18</v>
      </c>
      <c r="J104" s="65">
        <v>1.18</v>
      </c>
      <c r="K104" s="66">
        <v>0</v>
      </c>
      <c r="L104" s="67">
        <v>926.11</v>
      </c>
      <c r="M104" s="67">
        <v>0.05</v>
      </c>
      <c r="N104" s="67">
        <v>0.05</v>
      </c>
    </row>
    <row r="105" spans="1:14" ht="15" customHeight="1" x14ac:dyDescent="0.2">
      <c r="A105" s="97">
        <v>872</v>
      </c>
      <c r="B105" s="97">
        <v>2000055580592</v>
      </c>
      <c r="C105" s="97">
        <v>611</v>
      </c>
      <c r="D105" s="97">
        <v>2000055580608</v>
      </c>
      <c r="E105" s="60" t="s">
        <v>263</v>
      </c>
      <c r="F105" s="195"/>
      <c r="G105" s="64">
        <v>0</v>
      </c>
      <c r="H105" s="65">
        <v>9.6999999999999993</v>
      </c>
      <c r="I105" s="65">
        <v>0.98</v>
      </c>
      <c r="J105" s="65">
        <v>0.98</v>
      </c>
      <c r="K105" s="66">
        <v>0</v>
      </c>
      <c r="L105" s="67">
        <v>581.80999999999995</v>
      </c>
      <c r="M105" s="67">
        <v>0.05</v>
      </c>
      <c r="N105" s="67">
        <v>0.05</v>
      </c>
    </row>
    <row r="106" spans="1:14" ht="15" customHeight="1" x14ac:dyDescent="0.2">
      <c r="A106" s="97">
        <v>873</v>
      </c>
      <c r="B106" s="97">
        <v>2000055582785</v>
      </c>
      <c r="C106" s="97">
        <v>612</v>
      </c>
      <c r="D106" s="97">
        <v>2000055582794</v>
      </c>
      <c r="E106" s="60" t="s">
        <v>264</v>
      </c>
      <c r="F106" s="195"/>
      <c r="G106" s="64">
        <v>0.22600000000000001</v>
      </c>
      <c r="H106" s="65">
        <v>9.1</v>
      </c>
      <c r="I106" s="65">
        <v>2.5499999999999998</v>
      </c>
      <c r="J106" s="65">
        <v>2.5499999999999998</v>
      </c>
      <c r="K106" s="66">
        <v>0</v>
      </c>
      <c r="L106" s="67">
        <v>1819.48</v>
      </c>
      <c r="M106" s="67">
        <v>0.05</v>
      </c>
      <c r="N106" s="67">
        <v>0.05</v>
      </c>
    </row>
    <row r="107" spans="1:14" ht="15" customHeight="1" x14ac:dyDescent="0.2">
      <c r="A107" s="97">
        <v>874</v>
      </c>
      <c r="B107" s="97">
        <v>2000055634982</v>
      </c>
      <c r="C107" s="97">
        <v>613</v>
      </c>
      <c r="D107" s="97">
        <v>2000055634991</v>
      </c>
      <c r="E107" s="60" t="s">
        <v>265</v>
      </c>
      <c r="F107" s="195"/>
      <c r="G107" s="64">
        <v>0</v>
      </c>
      <c r="H107" s="65">
        <v>6.09</v>
      </c>
      <c r="I107" s="65">
        <v>1.32</v>
      </c>
      <c r="J107" s="65">
        <v>1.32</v>
      </c>
      <c r="K107" s="66">
        <v>0</v>
      </c>
      <c r="L107" s="67">
        <v>608.87</v>
      </c>
      <c r="M107" s="67">
        <v>0.05</v>
      </c>
      <c r="N107" s="67">
        <v>0.05</v>
      </c>
    </row>
    <row r="108" spans="1:14" ht="15" customHeight="1" x14ac:dyDescent="0.2">
      <c r="A108" s="97">
        <v>875</v>
      </c>
      <c r="B108" s="97">
        <v>2000055643198</v>
      </c>
      <c r="C108" s="97">
        <v>614</v>
      </c>
      <c r="D108" s="97">
        <v>2000055643203</v>
      </c>
      <c r="E108" s="60" t="s">
        <v>266</v>
      </c>
      <c r="F108" s="195"/>
      <c r="G108" s="64">
        <v>0.22700000000000001</v>
      </c>
      <c r="H108" s="65">
        <v>4.5199999999999996</v>
      </c>
      <c r="I108" s="65">
        <v>2.14</v>
      </c>
      <c r="J108" s="65">
        <v>2.14</v>
      </c>
      <c r="K108" s="66">
        <v>0</v>
      </c>
      <c r="L108" s="67">
        <v>586.99</v>
      </c>
      <c r="M108" s="67">
        <v>0.05</v>
      </c>
      <c r="N108" s="67">
        <v>0.05</v>
      </c>
    </row>
    <row r="109" spans="1:14" ht="15" customHeight="1" x14ac:dyDescent="0.2">
      <c r="A109" s="97">
        <v>705</v>
      </c>
      <c r="B109" s="97">
        <v>2000051981890</v>
      </c>
      <c r="C109" s="97"/>
      <c r="D109" s="97"/>
      <c r="E109" s="60" t="s">
        <v>267</v>
      </c>
      <c r="F109" s="195">
        <v>3</v>
      </c>
      <c r="G109" s="64">
        <v>0</v>
      </c>
      <c r="H109" s="65">
        <v>16701.96</v>
      </c>
      <c r="I109" s="65">
        <v>1.92</v>
      </c>
      <c r="J109" s="65">
        <v>1.92</v>
      </c>
      <c r="K109" s="66"/>
      <c r="L109" s="67"/>
      <c r="M109" s="67"/>
      <c r="N109" s="67"/>
    </row>
    <row r="110" spans="1:14" ht="15" customHeight="1" x14ac:dyDescent="0.2">
      <c r="A110" s="97">
        <v>876</v>
      </c>
      <c r="B110" s="97">
        <v>2000055872892</v>
      </c>
      <c r="C110" s="97">
        <v>615</v>
      </c>
      <c r="D110" s="97">
        <v>2000055872917</v>
      </c>
      <c r="E110" s="60" t="s">
        <v>268</v>
      </c>
      <c r="F110" s="195">
        <v>1</v>
      </c>
      <c r="G110" s="64">
        <v>0.22600000000000001</v>
      </c>
      <c r="H110" s="65">
        <v>777.36</v>
      </c>
      <c r="I110" s="65">
        <v>1.53</v>
      </c>
      <c r="J110" s="65">
        <v>1.53</v>
      </c>
      <c r="K110" s="66">
        <v>0</v>
      </c>
      <c r="L110" s="67">
        <v>1360.91</v>
      </c>
      <c r="M110" s="67">
        <v>0.05</v>
      </c>
      <c r="N110" s="67">
        <v>0.05</v>
      </c>
    </row>
    <row r="111" spans="1:14" ht="15" customHeight="1" x14ac:dyDescent="0.2">
      <c r="A111" s="97">
        <v>877</v>
      </c>
      <c r="B111" s="97">
        <v>2000055600255</v>
      </c>
      <c r="C111" s="97">
        <v>616</v>
      </c>
      <c r="D111" s="97">
        <v>2000055600291</v>
      </c>
      <c r="E111" s="60" t="s">
        <v>269</v>
      </c>
      <c r="F111" s="195"/>
      <c r="G111" s="64">
        <v>0</v>
      </c>
      <c r="H111" s="65">
        <v>22.36</v>
      </c>
      <c r="I111" s="65">
        <v>0.96</v>
      </c>
      <c r="J111" s="65">
        <v>0.96</v>
      </c>
      <c r="K111" s="66">
        <v>0</v>
      </c>
      <c r="L111" s="67">
        <v>1051.07</v>
      </c>
      <c r="M111" s="67">
        <v>0.05</v>
      </c>
      <c r="N111" s="67">
        <v>0.05</v>
      </c>
    </row>
    <row r="112" spans="1:14" ht="15" customHeight="1" x14ac:dyDescent="0.2">
      <c r="A112" s="97">
        <v>878</v>
      </c>
      <c r="B112" s="97">
        <v>2000055600194</v>
      </c>
      <c r="C112" s="97">
        <v>617</v>
      </c>
      <c r="D112" s="97">
        <v>2000055600200</v>
      </c>
      <c r="E112" s="60" t="s">
        <v>270</v>
      </c>
      <c r="F112" s="195"/>
      <c r="G112" s="64">
        <v>0.222</v>
      </c>
      <c r="H112" s="65">
        <v>18.07</v>
      </c>
      <c r="I112" s="65">
        <v>1.07</v>
      </c>
      <c r="J112" s="65">
        <v>1.07</v>
      </c>
      <c r="K112" s="66">
        <v>0</v>
      </c>
      <c r="L112" s="67">
        <v>1019.02</v>
      </c>
      <c r="M112" s="67">
        <v>0.05</v>
      </c>
      <c r="N112" s="67">
        <v>0.05</v>
      </c>
    </row>
    <row r="113" spans="1:14" ht="15" customHeight="1" x14ac:dyDescent="0.2">
      <c r="A113" s="97">
        <v>880</v>
      </c>
      <c r="B113" s="97">
        <v>2000055918093</v>
      </c>
      <c r="C113" s="97">
        <v>619</v>
      </c>
      <c r="D113" s="97">
        <v>2000055918109</v>
      </c>
      <c r="E113" s="60" t="s">
        <v>271</v>
      </c>
      <c r="F113" s="195"/>
      <c r="G113" s="64">
        <v>0</v>
      </c>
      <c r="H113" s="65">
        <v>4.8899999999999997</v>
      </c>
      <c r="I113" s="65">
        <v>1.03</v>
      </c>
      <c r="J113" s="65">
        <v>1.03</v>
      </c>
      <c r="K113" s="66">
        <v>0</v>
      </c>
      <c r="L113" s="67">
        <v>586.62</v>
      </c>
      <c r="M113" s="67">
        <v>0.05</v>
      </c>
      <c r="N113" s="67">
        <v>0.05</v>
      </c>
    </row>
    <row r="114" spans="1:14" ht="15" customHeight="1" x14ac:dyDescent="0.2">
      <c r="A114" s="97">
        <v>881</v>
      </c>
      <c r="B114" s="97">
        <v>2000055969256</v>
      </c>
      <c r="C114" s="97">
        <v>620</v>
      </c>
      <c r="D114" s="97">
        <v>2000055969265</v>
      </c>
      <c r="E114" s="60" t="s">
        <v>272</v>
      </c>
      <c r="F114" s="195"/>
      <c r="G114" s="64">
        <v>1.2529999999999999</v>
      </c>
      <c r="H114" s="65">
        <v>5.74</v>
      </c>
      <c r="I114" s="65">
        <v>1.5</v>
      </c>
      <c r="J114" s="65">
        <v>1.5</v>
      </c>
      <c r="K114" s="66">
        <v>0</v>
      </c>
      <c r="L114" s="67">
        <v>1148.5999999999999</v>
      </c>
      <c r="M114" s="67">
        <v>0.05</v>
      </c>
      <c r="N114" s="67">
        <v>0.05</v>
      </c>
    </row>
    <row r="115" spans="1:14" ht="15" customHeight="1" x14ac:dyDescent="0.2">
      <c r="A115" s="97">
        <v>882</v>
      </c>
      <c r="B115" s="97">
        <v>2000055600352</v>
      </c>
      <c r="C115" s="97">
        <v>621</v>
      </c>
      <c r="D115" s="97">
        <v>2000055600399</v>
      </c>
      <c r="E115" s="60" t="s">
        <v>273</v>
      </c>
      <c r="F115" s="195"/>
      <c r="G115" s="64">
        <v>0</v>
      </c>
      <c r="H115" s="65">
        <v>5.86</v>
      </c>
      <c r="I115" s="65">
        <v>1.1200000000000001</v>
      </c>
      <c r="J115" s="65">
        <v>1.1200000000000001</v>
      </c>
      <c r="K115" s="66">
        <v>0</v>
      </c>
      <c r="L115" s="67">
        <v>585.65</v>
      </c>
      <c r="M115" s="67">
        <v>0.05</v>
      </c>
      <c r="N115" s="67">
        <v>0.05</v>
      </c>
    </row>
    <row r="116" spans="1:14" ht="15" customHeight="1" x14ac:dyDescent="0.2">
      <c r="A116" s="97">
        <v>883</v>
      </c>
      <c r="B116" s="97">
        <v>2000055582767</v>
      </c>
      <c r="C116" s="97">
        <v>622</v>
      </c>
      <c r="D116" s="97">
        <v>2000055582776</v>
      </c>
      <c r="E116" s="60" t="s">
        <v>274</v>
      </c>
      <c r="F116" s="195"/>
      <c r="G116" s="64">
        <v>0</v>
      </c>
      <c r="H116" s="65">
        <v>24.78</v>
      </c>
      <c r="I116" s="65">
        <v>1.19</v>
      </c>
      <c r="J116" s="65">
        <v>1.19</v>
      </c>
      <c r="K116" s="66">
        <v>0</v>
      </c>
      <c r="L116" s="67">
        <v>2478.0300000000002</v>
      </c>
      <c r="M116" s="67">
        <v>0.05</v>
      </c>
      <c r="N116" s="67">
        <v>0.05</v>
      </c>
    </row>
    <row r="117" spans="1:14" ht="15" customHeight="1" x14ac:dyDescent="0.2">
      <c r="A117" s="97">
        <v>884</v>
      </c>
      <c r="B117" s="97">
        <v>2000056041495</v>
      </c>
      <c r="C117" s="97">
        <v>623</v>
      </c>
      <c r="D117" s="97">
        <v>2000056041510</v>
      </c>
      <c r="E117" s="60" t="s">
        <v>275</v>
      </c>
      <c r="F117" s="195"/>
      <c r="G117" s="64">
        <v>0.61299999999999999</v>
      </c>
      <c r="H117" s="65">
        <v>27.07</v>
      </c>
      <c r="I117" s="65">
        <v>1.05</v>
      </c>
      <c r="J117" s="65">
        <v>1.05</v>
      </c>
      <c r="K117" s="66">
        <v>0</v>
      </c>
      <c r="L117" s="67">
        <v>4736.78</v>
      </c>
      <c r="M117" s="67">
        <v>0.05</v>
      </c>
      <c r="N117" s="67">
        <v>0.05</v>
      </c>
    </row>
    <row r="118" spans="1:14" ht="15" customHeight="1" x14ac:dyDescent="0.2">
      <c r="A118" s="97">
        <v>349</v>
      </c>
      <c r="B118" s="97">
        <v>2000056041500</v>
      </c>
      <c r="C118" s="97">
        <v>504</v>
      </c>
      <c r="D118" s="97">
        <v>2000056041529</v>
      </c>
      <c r="E118" s="60" t="s">
        <v>276</v>
      </c>
      <c r="F118" s="195"/>
      <c r="G118" s="64">
        <v>0.61</v>
      </c>
      <c r="H118" s="65">
        <v>27.07</v>
      </c>
      <c r="I118" s="65">
        <v>1.2</v>
      </c>
      <c r="J118" s="65">
        <v>1.2</v>
      </c>
      <c r="K118" s="66">
        <v>0</v>
      </c>
      <c r="L118" s="67">
        <v>4736.78</v>
      </c>
      <c r="M118" s="67">
        <v>0.05</v>
      </c>
      <c r="N118" s="67">
        <v>0.05</v>
      </c>
    </row>
    <row r="119" spans="1:14" ht="15" customHeight="1" x14ac:dyDescent="0.2">
      <c r="A119" s="97">
        <v>885</v>
      </c>
      <c r="B119" s="97">
        <v>2000055916254</v>
      </c>
      <c r="C119" s="97">
        <v>624</v>
      </c>
      <c r="D119" s="97">
        <v>2000055916263</v>
      </c>
      <c r="E119" s="60" t="s">
        <v>277</v>
      </c>
      <c r="F119" s="195"/>
      <c r="G119" s="64">
        <v>0</v>
      </c>
      <c r="H119" s="65">
        <v>5.32</v>
      </c>
      <c r="I119" s="65">
        <v>1.53</v>
      </c>
      <c r="J119" s="65">
        <v>1.53</v>
      </c>
      <c r="K119" s="66">
        <v>0</v>
      </c>
      <c r="L119" s="67">
        <v>1594.61</v>
      </c>
      <c r="M119" s="67">
        <v>0.05</v>
      </c>
      <c r="N119" s="67">
        <v>0.05</v>
      </c>
    </row>
    <row r="120" spans="1:14" ht="15" customHeight="1" x14ac:dyDescent="0.2">
      <c r="A120" s="97">
        <v>886</v>
      </c>
      <c r="B120" s="97">
        <v>2000055860113</v>
      </c>
      <c r="C120" s="97">
        <v>625</v>
      </c>
      <c r="D120" s="97">
        <v>2000055860122</v>
      </c>
      <c r="E120" s="60" t="s">
        <v>278</v>
      </c>
      <c r="F120" s="195"/>
      <c r="G120" s="64">
        <v>0.22700000000000001</v>
      </c>
      <c r="H120" s="65">
        <v>4.5</v>
      </c>
      <c r="I120" s="65">
        <v>2.2400000000000002</v>
      </c>
      <c r="J120" s="65">
        <v>2.2400000000000002</v>
      </c>
      <c r="K120" s="66">
        <v>0</v>
      </c>
      <c r="L120" s="67">
        <v>357.41</v>
      </c>
      <c r="M120" s="67">
        <v>0.05</v>
      </c>
      <c r="N120" s="67">
        <v>0.05</v>
      </c>
    </row>
    <row r="121" spans="1:14" ht="15" customHeight="1" x14ac:dyDescent="0.2">
      <c r="A121" s="97">
        <v>888</v>
      </c>
      <c r="B121" s="97">
        <v>2000055899574</v>
      </c>
      <c r="C121" s="97">
        <v>627</v>
      </c>
      <c r="D121" s="97">
        <v>2000055899583</v>
      </c>
      <c r="E121" s="60" t="s">
        <v>279</v>
      </c>
      <c r="F121" s="195">
        <v>1</v>
      </c>
      <c r="G121" s="64">
        <v>0.22700000000000001</v>
      </c>
      <c r="H121" s="65">
        <v>774.79</v>
      </c>
      <c r="I121" s="65">
        <v>1.34</v>
      </c>
      <c r="J121" s="65">
        <v>1.34</v>
      </c>
      <c r="K121" s="66">
        <v>0</v>
      </c>
      <c r="L121" s="67">
        <v>588.41</v>
      </c>
      <c r="M121" s="67">
        <v>0.05</v>
      </c>
      <c r="N121" s="67">
        <v>0.05</v>
      </c>
    </row>
    <row r="122" spans="1:14" ht="15" customHeight="1" x14ac:dyDescent="0.2">
      <c r="A122" s="97">
        <v>889</v>
      </c>
      <c r="B122" s="97">
        <v>2000055899529</v>
      </c>
      <c r="C122" s="97">
        <v>628</v>
      </c>
      <c r="D122" s="97">
        <v>2000055899538</v>
      </c>
      <c r="E122" s="60" t="s">
        <v>280</v>
      </c>
      <c r="F122" s="195">
        <v>1</v>
      </c>
      <c r="G122" s="64">
        <v>0</v>
      </c>
      <c r="H122" s="65">
        <v>805.59</v>
      </c>
      <c r="I122" s="65">
        <v>1.26</v>
      </c>
      <c r="J122" s="65">
        <v>1.26</v>
      </c>
      <c r="K122" s="66">
        <v>0</v>
      </c>
      <c r="L122" s="67">
        <v>3254.53</v>
      </c>
      <c r="M122" s="67">
        <v>0.05</v>
      </c>
      <c r="N122" s="67">
        <v>0.05</v>
      </c>
    </row>
    <row r="123" spans="1:14" ht="15" customHeight="1" x14ac:dyDescent="0.2">
      <c r="A123" s="97">
        <v>890</v>
      </c>
      <c r="B123" s="97">
        <v>2000056041556</v>
      </c>
      <c r="C123" s="97">
        <v>629</v>
      </c>
      <c r="D123" s="97">
        <v>2000056041565</v>
      </c>
      <c r="E123" s="60" t="s">
        <v>281</v>
      </c>
      <c r="F123" s="195"/>
      <c r="G123" s="64">
        <v>0</v>
      </c>
      <c r="H123" s="65">
        <v>68.180000000000007</v>
      </c>
      <c r="I123" s="65">
        <v>1</v>
      </c>
      <c r="J123" s="65">
        <v>1</v>
      </c>
      <c r="K123" s="66">
        <v>0</v>
      </c>
      <c r="L123" s="67">
        <v>3448.91</v>
      </c>
      <c r="M123" s="67">
        <v>0.05</v>
      </c>
      <c r="N123" s="67">
        <v>0.05</v>
      </c>
    </row>
    <row r="124" spans="1:14" ht="15" customHeight="1" x14ac:dyDescent="0.2">
      <c r="A124" s="97">
        <v>834</v>
      </c>
      <c r="B124" s="97" t="s">
        <v>282</v>
      </c>
      <c r="C124" s="97">
        <v>914</v>
      </c>
      <c r="D124" s="97" t="s">
        <v>283</v>
      </c>
      <c r="E124" s="60" t="s">
        <v>284</v>
      </c>
      <c r="F124" s="195">
        <v>4</v>
      </c>
      <c r="G124" s="64">
        <v>0</v>
      </c>
      <c r="H124" s="65">
        <v>75620.59</v>
      </c>
      <c r="I124" s="65">
        <v>2.29</v>
      </c>
      <c r="J124" s="65">
        <v>2.29</v>
      </c>
      <c r="K124" s="66">
        <v>0</v>
      </c>
      <c r="L124" s="67">
        <v>1627.89</v>
      </c>
      <c r="M124" s="67">
        <v>0.05</v>
      </c>
      <c r="N124" s="67">
        <v>0.05</v>
      </c>
    </row>
    <row r="125" spans="1:14" ht="38.450000000000003" customHeight="1" x14ac:dyDescent="0.2">
      <c r="A125" s="97">
        <v>891</v>
      </c>
      <c r="B125" s="97" t="s">
        <v>285</v>
      </c>
      <c r="C125" s="97"/>
      <c r="D125" s="97"/>
      <c r="E125" s="60" t="s">
        <v>286</v>
      </c>
      <c r="F125" s="195">
        <v>2</v>
      </c>
      <c r="G125" s="64">
        <v>0</v>
      </c>
      <c r="H125" s="65">
        <v>12686.78</v>
      </c>
      <c r="I125" s="65">
        <v>2.76</v>
      </c>
      <c r="J125" s="65">
        <v>2.76</v>
      </c>
      <c r="K125" s="66"/>
      <c r="L125" s="67"/>
      <c r="M125" s="67"/>
      <c r="N125" s="67"/>
    </row>
    <row r="126" spans="1:14" ht="53.1" customHeight="1" x14ac:dyDescent="0.2">
      <c r="A126" s="97">
        <v>892</v>
      </c>
      <c r="B126" s="97">
        <v>2000055582800</v>
      </c>
      <c r="C126" s="97">
        <v>630</v>
      </c>
      <c r="D126" s="97">
        <v>2000055582819</v>
      </c>
      <c r="E126" s="60" t="s">
        <v>287</v>
      </c>
      <c r="F126" s="195"/>
      <c r="G126" s="64">
        <v>0</v>
      </c>
      <c r="H126" s="65">
        <v>2.36</v>
      </c>
      <c r="I126" s="65">
        <v>2.2000000000000002</v>
      </c>
      <c r="J126" s="65">
        <v>2.2000000000000002</v>
      </c>
      <c r="K126" s="66">
        <v>0</v>
      </c>
      <c r="L126" s="67">
        <v>589.15</v>
      </c>
      <c r="M126" s="67">
        <v>0.05</v>
      </c>
      <c r="N126" s="67">
        <v>0.05</v>
      </c>
    </row>
    <row r="127" spans="1:14" ht="15" customHeight="1" x14ac:dyDescent="0.2">
      <c r="A127" s="97">
        <v>893</v>
      </c>
      <c r="B127" s="97">
        <v>2000056442147</v>
      </c>
      <c r="C127" s="97">
        <v>631</v>
      </c>
      <c r="D127" s="97">
        <v>2000056442156</v>
      </c>
      <c r="E127" s="60" t="s">
        <v>288</v>
      </c>
      <c r="F127" s="195"/>
      <c r="G127" s="64">
        <v>0</v>
      </c>
      <c r="H127" s="65">
        <v>4.3899999999999997</v>
      </c>
      <c r="I127" s="65">
        <v>1.18</v>
      </c>
      <c r="J127" s="65">
        <v>1.18</v>
      </c>
      <c r="K127" s="66">
        <v>0</v>
      </c>
      <c r="L127" s="67">
        <v>270.67</v>
      </c>
      <c r="M127" s="67">
        <v>0.05</v>
      </c>
      <c r="N127" s="67">
        <v>0.05</v>
      </c>
    </row>
    <row r="128" spans="1:14" ht="15" customHeight="1" x14ac:dyDescent="0.2">
      <c r="A128" s="97">
        <v>894</v>
      </c>
      <c r="B128" s="97">
        <v>2000055894939</v>
      </c>
      <c r="C128" s="97">
        <v>632</v>
      </c>
      <c r="D128" s="97">
        <v>2000055894948</v>
      </c>
      <c r="E128" s="60" t="s">
        <v>289</v>
      </c>
      <c r="F128" s="195"/>
      <c r="G128" s="64">
        <v>0</v>
      </c>
      <c r="H128" s="65">
        <v>2.1800000000000002</v>
      </c>
      <c r="I128" s="65">
        <v>1.88</v>
      </c>
      <c r="J128" s="65">
        <v>1.88</v>
      </c>
      <c r="K128" s="66">
        <v>0</v>
      </c>
      <c r="L128" s="67">
        <v>589.32000000000005</v>
      </c>
      <c r="M128" s="67">
        <v>0.05</v>
      </c>
      <c r="N128" s="67">
        <v>0.05</v>
      </c>
    </row>
    <row r="129" spans="1:14" ht="15" customHeight="1" x14ac:dyDescent="0.2">
      <c r="A129" s="97">
        <v>895</v>
      </c>
      <c r="B129" s="97">
        <v>2000055630116</v>
      </c>
      <c r="C129" s="97">
        <v>633</v>
      </c>
      <c r="D129" s="97">
        <v>2000055630125</v>
      </c>
      <c r="E129" s="60" t="s">
        <v>290</v>
      </c>
      <c r="F129" s="195"/>
      <c r="G129" s="64">
        <v>0</v>
      </c>
      <c r="H129" s="65">
        <v>6.3</v>
      </c>
      <c r="I129" s="65">
        <v>1.65</v>
      </c>
      <c r="J129" s="65">
        <v>1.65</v>
      </c>
      <c r="K129" s="66">
        <v>0</v>
      </c>
      <c r="L129" s="67">
        <v>397.06</v>
      </c>
      <c r="M129" s="67">
        <v>0.05</v>
      </c>
      <c r="N129" s="67">
        <v>0.05</v>
      </c>
    </row>
    <row r="130" spans="1:14" ht="15" customHeight="1" x14ac:dyDescent="0.2">
      <c r="A130" s="97">
        <v>896</v>
      </c>
      <c r="B130" s="97">
        <v>2000055845773</v>
      </c>
      <c r="C130" s="97">
        <v>634</v>
      </c>
      <c r="D130" s="97">
        <v>2000055845782</v>
      </c>
      <c r="E130" s="60" t="s">
        <v>291</v>
      </c>
      <c r="F130" s="195"/>
      <c r="G130" s="64">
        <v>1.224</v>
      </c>
      <c r="H130" s="65">
        <v>3.4</v>
      </c>
      <c r="I130" s="65">
        <v>1.06</v>
      </c>
      <c r="J130" s="65">
        <v>1.06</v>
      </c>
      <c r="K130" s="66">
        <v>0</v>
      </c>
      <c r="L130" s="67">
        <v>399.96</v>
      </c>
      <c r="M130" s="67">
        <v>0.05</v>
      </c>
      <c r="N130" s="67">
        <v>0.05</v>
      </c>
    </row>
    <row r="131" spans="1:14" ht="15" customHeight="1" x14ac:dyDescent="0.2">
      <c r="A131" s="97">
        <v>720</v>
      </c>
      <c r="B131" s="97">
        <v>2000055856970</v>
      </c>
      <c r="C131" s="97">
        <v>635</v>
      </c>
      <c r="D131" s="97">
        <v>2000055856989</v>
      </c>
      <c r="E131" s="60" t="s">
        <v>292</v>
      </c>
      <c r="F131" s="195"/>
      <c r="G131" s="64">
        <v>0</v>
      </c>
      <c r="H131" s="65">
        <v>9.06</v>
      </c>
      <c r="I131" s="65">
        <v>3</v>
      </c>
      <c r="J131" s="65">
        <v>3</v>
      </c>
      <c r="K131" s="66">
        <v>0</v>
      </c>
      <c r="L131" s="67">
        <v>2716.54</v>
      </c>
      <c r="M131" s="67">
        <v>0.05</v>
      </c>
      <c r="N131" s="67">
        <v>0.05</v>
      </c>
    </row>
    <row r="132" spans="1:14" ht="15" customHeight="1" x14ac:dyDescent="0.2">
      <c r="A132" s="97">
        <v>848</v>
      </c>
      <c r="B132" s="97">
        <v>2000056875315</v>
      </c>
      <c r="C132" s="97">
        <v>648</v>
      </c>
      <c r="D132" s="97">
        <v>2000056875324</v>
      </c>
      <c r="E132" s="60" t="s">
        <v>293</v>
      </c>
      <c r="F132" s="195">
        <v>1</v>
      </c>
      <c r="G132" s="64">
        <v>0.16500000000000001</v>
      </c>
      <c r="H132" s="65">
        <v>870.98</v>
      </c>
      <c r="I132" s="65">
        <v>0.74</v>
      </c>
      <c r="J132" s="65">
        <v>0.74</v>
      </c>
      <c r="K132" s="66">
        <v>0</v>
      </c>
      <c r="L132" s="67">
        <v>1248.22</v>
      </c>
      <c r="M132" s="67">
        <v>0.05</v>
      </c>
      <c r="N132" s="67">
        <v>0.05</v>
      </c>
    </row>
    <row r="133" spans="1:14" ht="15" customHeight="1" x14ac:dyDescent="0.2">
      <c r="A133" s="97">
        <v>722</v>
      </c>
      <c r="B133" s="97">
        <v>2000027480851</v>
      </c>
      <c r="C133" s="97">
        <v>637</v>
      </c>
      <c r="D133" s="97" t="s">
        <v>294</v>
      </c>
      <c r="E133" s="60" t="s">
        <v>295</v>
      </c>
      <c r="F133" s="195">
        <v>1</v>
      </c>
      <c r="G133" s="64">
        <v>0</v>
      </c>
      <c r="H133" s="65">
        <v>2298.61</v>
      </c>
      <c r="I133" s="65">
        <v>0.71</v>
      </c>
      <c r="J133" s="65">
        <v>0.71</v>
      </c>
      <c r="K133" s="66">
        <v>0</v>
      </c>
      <c r="L133" s="67">
        <v>4218</v>
      </c>
      <c r="M133" s="67">
        <v>0.05</v>
      </c>
      <c r="N133" s="67">
        <v>0.05</v>
      </c>
    </row>
    <row r="134" spans="1:14" ht="15" customHeight="1" x14ac:dyDescent="0.2">
      <c r="A134" s="97">
        <v>724</v>
      </c>
      <c r="B134" s="97">
        <v>2000055874997</v>
      </c>
      <c r="C134" s="97">
        <v>639</v>
      </c>
      <c r="D134" s="97">
        <v>2000055875003</v>
      </c>
      <c r="E134" s="60" t="s">
        <v>296</v>
      </c>
      <c r="F134" s="195"/>
      <c r="G134" s="64">
        <v>0</v>
      </c>
      <c r="H134" s="65">
        <v>36.25</v>
      </c>
      <c r="I134" s="65">
        <v>0.71</v>
      </c>
      <c r="J134" s="65">
        <v>0.71</v>
      </c>
      <c r="K134" s="66">
        <v>0</v>
      </c>
      <c r="L134" s="67">
        <v>2126.5100000000002</v>
      </c>
      <c r="M134" s="67">
        <v>0.05</v>
      </c>
      <c r="N134" s="67">
        <v>0.05</v>
      </c>
    </row>
    <row r="135" spans="1:14" ht="15" customHeight="1" x14ac:dyDescent="0.2">
      <c r="A135" s="97">
        <v>725</v>
      </c>
      <c r="B135" s="97">
        <v>2000055996659</v>
      </c>
      <c r="C135" s="97">
        <v>640</v>
      </c>
      <c r="D135" s="97">
        <v>2000055996668</v>
      </c>
      <c r="E135" s="60" t="s">
        <v>297</v>
      </c>
      <c r="F135" s="195"/>
      <c r="G135" s="64">
        <v>0</v>
      </c>
      <c r="H135" s="65">
        <v>8.64</v>
      </c>
      <c r="I135" s="65">
        <v>0.91</v>
      </c>
      <c r="J135" s="65">
        <v>0.91</v>
      </c>
      <c r="K135" s="66">
        <v>0</v>
      </c>
      <c r="L135" s="67">
        <v>582.87</v>
      </c>
      <c r="M135" s="67">
        <v>0.05</v>
      </c>
      <c r="N135" s="67">
        <v>0.05</v>
      </c>
    </row>
    <row r="136" spans="1:14" ht="15" customHeight="1" x14ac:dyDescent="0.2">
      <c r="A136" s="97">
        <v>726</v>
      </c>
      <c r="B136" s="97">
        <v>2000055627860</v>
      </c>
      <c r="C136" s="97">
        <v>641</v>
      </c>
      <c r="D136" s="97">
        <v>2000055627888</v>
      </c>
      <c r="E136" s="60" t="s">
        <v>298</v>
      </c>
      <c r="F136" s="195"/>
      <c r="G136" s="64">
        <v>0.60799999999999998</v>
      </c>
      <c r="H136" s="65">
        <v>6.91</v>
      </c>
      <c r="I136" s="65">
        <v>0.98</v>
      </c>
      <c r="J136" s="65">
        <v>0.98</v>
      </c>
      <c r="K136" s="66">
        <v>0</v>
      </c>
      <c r="L136" s="67">
        <v>396.45</v>
      </c>
      <c r="M136" s="67">
        <v>0.05</v>
      </c>
      <c r="N136" s="67">
        <v>0.05</v>
      </c>
    </row>
    <row r="137" spans="1:14" ht="15" customHeight="1" x14ac:dyDescent="0.2">
      <c r="A137" s="97">
        <v>727</v>
      </c>
      <c r="B137" s="97">
        <v>2000055899788</v>
      </c>
      <c r="C137" s="97">
        <v>642</v>
      </c>
      <c r="D137" s="97">
        <v>2000055899797</v>
      </c>
      <c r="E137" s="60" t="s">
        <v>299</v>
      </c>
      <c r="F137" s="195"/>
      <c r="G137" s="64">
        <v>0.222</v>
      </c>
      <c r="H137" s="65">
        <v>20.420000000000002</v>
      </c>
      <c r="I137" s="65">
        <v>0.99</v>
      </c>
      <c r="J137" s="65">
        <v>0.99</v>
      </c>
      <c r="K137" s="66">
        <v>0</v>
      </c>
      <c r="L137" s="67">
        <v>1245.32</v>
      </c>
      <c r="M137" s="67">
        <v>0.05</v>
      </c>
      <c r="N137" s="67">
        <v>0.05</v>
      </c>
    </row>
    <row r="138" spans="1:14" ht="15" customHeight="1" x14ac:dyDescent="0.2">
      <c r="A138" s="97">
        <v>831</v>
      </c>
      <c r="B138" s="97">
        <v>2000055924005</v>
      </c>
      <c r="C138" s="97">
        <v>645</v>
      </c>
      <c r="D138" s="97">
        <v>2000055924014</v>
      </c>
      <c r="E138" s="60" t="s">
        <v>300</v>
      </c>
      <c r="F138" s="195"/>
      <c r="G138" s="64">
        <v>0</v>
      </c>
      <c r="H138" s="65">
        <v>29.31</v>
      </c>
      <c r="I138" s="65">
        <v>1.25</v>
      </c>
      <c r="J138" s="65">
        <v>1.25</v>
      </c>
      <c r="K138" s="66">
        <v>0</v>
      </c>
      <c r="L138" s="67">
        <v>2696.29</v>
      </c>
      <c r="M138" s="67">
        <v>0.05</v>
      </c>
      <c r="N138" s="67">
        <v>0.05</v>
      </c>
    </row>
    <row r="139" spans="1:14" ht="15" customHeight="1" x14ac:dyDescent="0.2">
      <c r="A139" s="97">
        <v>832</v>
      </c>
      <c r="B139" s="97">
        <v>2000055878690</v>
      </c>
      <c r="C139" s="97">
        <v>646</v>
      </c>
      <c r="D139" s="97">
        <v>2000055878705</v>
      </c>
      <c r="E139" s="60" t="s">
        <v>301</v>
      </c>
      <c r="F139" s="195"/>
      <c r="G139" s="64">
        <v>0.22800000000000001</v>
      </c>
      <c r="H139" s="65">
        <v>5.13</v>
      </c>
      <c r="I139" s="65">
        <v>3.14</v>
      </c>
      <c r="J139" s="65">
        <v>3.14</v>
      </c>
      <c r="K139" s="66">
        <v>0</v>
      </c>
      <c r="L139" s="67">
        <v>1316.31</v>
      </c>
      <c r="M139" s="67">
        <v>0.05</v>
      </c>
      <c r="N139" s="67">
        <v>0.05</v>
      </c>
    </row>
    <row r="140" spans="1:14" ht="15" customHeight="1" x14ac:dyDescent="0.2">
      <c r="A140" s="97" t="s">
        <v>302</v>
      </c>
      <c r="B140" s="97">
        <v>2000056762133</v>
      </c>
      <c r="C140" s="97" t="s">
        <v>303</v>
      </c>
      <c r="D140" s="97">
        <v>2000056762142</v>
      </c>
      <c r="E140" s="60" t="s">
        <v>304</v>
      </c>
      <c r="F140" s="195"/>
      <c r="G140" s="64">
        <v>0.20599999999999999</v>
      </c>
      <c r="H140" s="65">
        <v>15.84</v>
      </c>
      <c r="I140" s="65">
        <v>0.86</v>
      </c>
      <c r="J140" s="65">
        <v>0.86</v>
      </c>
      <c r="K140" s="66">
        <v>0</v>
      </c>
      <c r="L140" s="67">
        <v>1584.08</v>
      </c>
      <c r="M140" s="67">
        <v>0.05</v>
      </c>
      <c r="N140" s="67">
        <v>0.05</v>
      </c>
    </row>
    <row r="141" spans="1:14" ht="15" customHeight="1" x14ac:dyDescent="0.2">
      <c r="A141" s="97">
        <v>850</v>
      </c>
      <c r="B141" s="97">
        <v>2000055901285</v>
      </c>
      <c r="C141" s="97">
        <v>649</v>
      </c>
      <c r="D141" s="97">
        <v>2000055901300</v>
      </c>
      <c r="E141" s="60" t="s">
        <v>305</v>
      </c>
      <c r="F141" s="195"/>
      <c r="G141" s="64">
        <v>0</v>
      </c>
      <c r="H141" s="65">
        <v>14.48</v>
      </c>
      <c r="I141" s="65">
        <v>0.88</v>
      </c>
      <c r="J141" s="65">
        <v>0.88</v>
      </c>
      <c r="K141" s="66">
        <v>0</v>
      </c>
      <c r="L141" s="67">
        <v>521.33000000000004</v>
      </c>
      <c r="M141" s="67">
        <v>0.05</v>
      </c>
      <c r="N141" s="67">
        <v>0.05</v>
      </c>
    </row>
    <row r="142" spans="1:14" ht="15" customHeight="1" x14ac:dyDescent="0.2">
      <c r="A142" s="97">
        <v>661</v>
      </c>
      <c r="B142" s="97">
        <v>2000055901346</v>
      </c>
      <c r="C142" s="97">
        <v>911</v>
      </c>
      <c r="D142" s="97">
        <v>2000055901355</v>
      </c>
      <c r="E142" s="60" t="s">
        <v>306</v>
      </c>
      <c r="F142" s="195"/>
      <c r="G142" s="64">
        <v>0</v>
      </c>
      <c r="H142" s="65">
        <v>9.1</v>
      </c>
      <c r="I142" s="65">
        <v>0.99</v>
      </c>
      <c r="J142" s="65">
        <v>0.99</v>
      </c>
      <c r="K142" s="66">
        <v>0</v>
      </c>
      <c r="L142" s="67">
        <v>582.41</v>
      </c>
      <c r="M142" s="67">
        <v>0.05</v>
      </c>
      <c r="N142" s="67">
        <v>0.05</v>
      </c>
    </row>
    <row r="143" spans="1:14" ht="15" customHeight="1" x14ac:dyDescent="0.2">
      <c r="A143" s="97">
        <v>662</v>
      </c>
      <c r="B143" s="97">
        <v>2000055899389</v>
      </c>
      <c r="C143" s="97">
        <v>912</v>
      </c>
      <c r="D143" s="97">
        <v>2000055899398</v>
      </c>
      <c r="E143" s="60" t="s">
        <v>307</v>
      </c>
      <c r="F143" s="195"/>
      <c r="G143" s="64">
        <v>0.22700000000000001</v>
      </c>
      <c r="H143" s="65">
        <v>10.91</v>
      </c>
      <c r="I143" s="65">
        <v>1.47</v>
      </c>
      <c r="J143" s="65">
        <v>1.47</v>
      </c>
      <c r="K143" s="66">
        <v>0</v>
      </c>
      <c r="L143" s="67">
        <v>1745.13</v>
      </c>
      <c r="M143" s="67">
        <v>0.05</v>
      </c>
      <c r="N143" s="67">
        <v>0.05</v>
      </c>
    </row>
    <row r="144" spans="1:14" ht="15" customHeight="1" x14ac:dyDescent="0.2">
      <c r="A144" s="97">
        <v>452</v>
      </c>
      <c r="B144" s="97">
        <v>2000056479100</v>
      </c>
      <c r="C144" s="97">
        <v>952</v>
      </c>
      <c r="D144" s="97">
        <v>2000056479110</v>
      </c>
      <c r="E144" s="60" t="s">
        <v>308</v>
      </c>
      <c r="F144" s="195"/>
      <c r="G144" s="64">
        <v>0.20699999999999999</v>
      </c>
      <c r="H144" s="65">
        <v>33.31</v>
      </c>
      <c r="I144" s="65">
        <v>1.08</v>
      </c>
      <c r="J144" s="65">
        <v>1.08</v>
      </c>
      <c r="K144" s="66">
        <v>0</v>
      </c>
      <c r="L144" s="67">
        <v>2960.72</v>
      </c>
      <c r="M144" s="67">
        <v>0.05</v>
      </c>
      <c r="N144" s="67">
        <v>0.05</v>
      </c>
    </row>
    <row r="145" spans="1:14" ht="15" customHeight="1" x14ac:dyDescent="0.2">
      <c r="A145" s="97">
        <v>663</v>
      </c>
      <c r="B145" s="97">
        <v>2000055858718</v>
      </c>
      <c r="C145" s="97">
        <v>913</v>
      </c>
      <c r="D145" s="97">
        <v>2000055858727</v>
      </c>
      <c r="E145" s="60" t="s">
        <v>309</v>
      </c>
      <c r="F145" s="195"/>
      <c r="G145" s="64">
        <v>0.22800000000000001</v>
      </c>
      <c r="H145" s="65">
        <v>5.4</v>
      </c>
      <c r="I145" s="65">
        <v>1.53</v>
      </c>
      <c r="J145" s="65">
        <v>1.53</v>
      </c>
      <c r="K145" s="66">
        <v>0</v>
      </c>
      <c r="L145" s="67">
        <v>1187.3399999999999</v>
      </c>
      <c r="M145" s="67">
        <v>0.05</v>
      </c>
      <c r="N145" s="67">
        <v>0.05</v>
      </c>
    </row>
    <row r="146" spans="1:14" ht="15" customHeight="1" x14ac:dyDescent="0.2">
      <c r="A146" s="97" t="s">
        <v>310</v>
      </c>
      <c r="B146" s="97">
        <v>2000056951250</v>
      </c>
      <c r="C146" s="97" t="s">
        <v>311</v>
      </c>
      <c r="D146" s="97">
        <v>2000056951269</v>
      </c>
      <c r="E146" s="60" t="s">
        <v>312</v>
      </c>
      <c r="F146" s="195"/>
      <c r="G146" s="64">
        <v>0</v>
      </c>
      <c r="H146" s="65">
        <v>1147.5</v>
      </c>
      <c r="I146" s="65">
        <v>0.76</v>
      </c>
      <c r="J146" s="65">
        <v>0.76</v>
      </c>
      <c r="K146" s="66">
        <v>0</v>
      </c>
      <c r="L146" s="67">
        <v>10592.28</v>
      </c>
      <c r="M146" s="67">
        <v>0.05</v>
      </c>
      <c r="N146" s="67">
        <v>0.05</v>
      </c>
    </row>
    <row r="147" spans="1:14" ht="15" customHeight="1" x14ac:dyDescent="0.2">
      <c r="A147" s="97">
        <v>458</v>
      </c>
      <c r="B147" s="97">
        <v>2000056277271</v>
      </c>
      <c r="C147" s="97">
        <v>958</v>
      </c>
      <c r="D147" s="97">
        <v>2000056277280</v>
      </c>
      <c r="E147" s="60" t="s">
        <v>313</v>
      </c>
      <c r="F147" s="195"/>
      <c r="G147" s="64">
        <v>0</v>
      </c>
      <c r="H147" s="65">
        <v>17.12</v>
      </c>
      <c r="I147" s="65">
        <v>1.32</v>
      </c>
      <c r="J147" s="65">
        <v>1.32</v>
      </c>
      <c r="K147" s="66">
        <v>0</v>
      </c>
      <c r="L147" s="67">
        <v>574.38</v>
      </c>
      <c r="M147" s="67">
        <v>0.05</v>
      </c>
      <c r="N147" s="67">
        <v>0.05</v>
      </c>
    </row>
    <row r="148" spans="1:14" ht="15" customHeight="1" x14ac:dyDescent="0.2">
      <c r="A148" s="97">
        <v>596</v>
      </c>
      <c r="B148" s="97">
        <v>2000056113290</v>
      </c>
      <c r="C148" s="97">
        <v>626</v>
      </c>
      <c r="D148" s="97">
        <v>2000056113323</v>
      </c>
      <c r="E148" s="60" t="s">
        <v>314</v>
      </c>
      <c r="F148" s="195"/>
      <c r="G148" s="64">
        <v>0.82</v>
      </c>
      <c r="H148" s="65">
        <v>5.86</v>
      </c>
      <c r="I148" s="65">
        <v>1.21</v>
      </c>
      <c r="J148" s="65">
        <v>1.21</v>
      </c>
      <c r="K148" s="66">
        <v>0</v>
      </c>
      <c r="L148" s="67">
        <v>585.65</v>
      </c>
      <c r="M148" s="67">
        <v>0.05</v>
      </c>
      <c r="N148" s="67">
        <v>0.05</v>
      </c>
    </row>
    <row r="149" spans="1:14" ht="15" customHeight="1" x14ac:dyDescent="0.2">
      <c r="A149" s="97">
        <v>597</v>
      </c>
      <c r="B149" s="97">
        <v>2000056188505</v>
      </c>
      <c r="C149" s="97">
        <v>607</v>
      </c>
      <c r="D149" s="97">
        <v>2000056212628</v>
      </c>
      <c r="E149" s="60" t="s">
        <v>315</v>
      </c>
      <c r="F149" s="195"/>
      <c r="G149" s="64">
        <v>0</v>
      </c>
      <c r="H149" s="65">
        <v>6.44</v>
      </c>
      <c r="I149" s="65">
        <v>1.4</v>
      </c>
      <c r="J149" s="65">
        <v>1.4</v>
      </c>
      <c r="K149" s="66">
        <v>0</v>
      </c>
      <c r="L149" s="67">
        <v>585.07000000000005</v>
      </c>
      <c r="M149" s="67">
        <v>0.05</v>
      </c>
      <c r="N149" s="67">
        <v>0.05</v>
      </c>
    </row>
    <row r="150" spans="1:14" ht="15" customHeight="1" x14ac:dyDescent="0.2">
      <c r="A150" s="97">
        <v>665</v>
      </c>
      <c r="B150" s="97">
        <v>2000055924023</v>
      </c>
      <c r="C150" s="97">
        <v>915</v>
      </c>
      <c r="D150" s="97">
        <v>2000055924032</v>
      </c>
      <c r="E150" s="60" t="s">
        <v>316</v>
      </c>
      <c r="F150" s="195"/>
      <c r="G150" s="64">
        <v>0</v>
      </c>
      <c r="H150" s="65">
        <v>28.07</v>
      </c>
      <c r="I150" s="65">
        <v>1.33</v>
      </c>
      <c r="J150" s="65">
        <v>1.33</v>
      </c>
      <c r="K150" s="66">
        <v>0</v>
      </c>
      <c r="L150" s="67">
        <v>1571.85</v>
      </c>
      <c r="M150" s="67">
        <v>0.05</v>
      </c>
      <c r="N150" s="67">
        <v>0.05</v>
      </c>
    </row>
    <row r="151" spans="1:14" ht="15" customHeight="1" x14ac:dyDescent="0.2">
      <c r="A151" s="97">
        <v>598</v>
      </c>
      <c r="B151" s="97">
        <v>2000056127229</v>
      </c>
      <c r="C151" s="97">
        <v>608</v>
      </c>
      <c r="D151" s="97">
        <v>2000056127292</v>
      </c>
      <c r="E151" s="60" t="s">
        <v>317</v>
      </c>
      <c r="F151" s="195"/>
      <c r="G151" s="64">
        <v>0.21099999999999999</v>
      </c>
      <c r="H151" s="65">
        <v>9.5500000000000007</v>
      </c>
      <c r="I151" s="65">
        <v>2.17</v>
      </c>
      <c r="J151" s="65">
        <v>2.17</v>
      </c>
      <c r="K151" s="66">
        <v>0</v>
      </c>
      <c r="L151" s="67">
        <v>2119.79</v>
      </c>
      <c r="M151" s="67">
        <v>0.05</v>
      </c>
      <c r="N151" s="67">
        <v>0.05</v>
      </c>
    </row>
    <row r="152" spans="1:14" ht="15" customHeight="1" x14ac:dyDescent="0.2">
      <c r="A152" s="97">
        <v>459</v>
      </c>
      <c r="B152" s="97">
        <v>2000056455252</v>
      </c>
      <c r="C152" s="97">
        <v>959</v>
      </c>
      <c r="D152" s="97">
        <v>2000056455270</v>
      </c>
      <c r="E152" s="60" t="s">
        <v>318</v>
      </c>
      <c r="F152" s="195"/>
      <c r="G152" s="64">
        <v>0.22500000000000001</v>
      </c>
      <c r="H152" s="65">
        <v>8.57</v>
      </c>
      <c r="I152" s="65">
        <v>1.07</v>
      </c>
      <c r="J152" s="65">
        <v>1.07</v>
      </c>
      <c r="K152" s="66">
        <v>0</v>
      </c>
      <c r="L152" s="67">
        <v>582.92999999999995</v>
      </c>
      <c r="M152" s="67">
        <v>0.05</v>
      </c>
      <c r="N152" s="67">
        <v>0.05</v>
      </c>
    </row>
    <row r="153" spans="1:14" ht="15" customHeight="1" x14ac:dyDescent="0.2">
      <c r="A153" s="97">
        <v>599</v>
      </c>
      <c r="B153" s="97">
        <v>2000056021300</v>
      </c>
      <c r="C153" s="97">
        <v>609</v>
      </c>
      <c r="D153" s="97">
        <v>2000056021319</v>
      </c>
      <c r="E153" s="60" t="s">
        <v>319</v>
      </c>
      <c r="F153" s="195"/>
      <c r="G153" s="64">
        <v>0.22700000000000001</v>
      </c>
      <c r="H153" s="65">
        <v>68.72</v>
      </c>
      <c r="I153" s="65">
        <v>1.32</v>
      </c>
      <c r="J153" s="65">
        <v>1.32</v>
      </c>
      <c r="K153" s="66">
        <v>0</v>
      </c>
      <c r="L153" s="67">
        <v>6872.17</v>
      </c>
      <c r="M153" s="67">
        <v>0.05</v>
      </c>
      <c r="N153" s="67">
        <v>0.05</v>
      </c>
    </row>
    <row r="154" spans="1:14" ht="15" customHeight="1" x14ac:dyDescent="0.2">
      <c r="A154" s="97">
        <v>666</v>
      </c>
      <c r="B154" s="97">
        <v>2000055815004</v>
      </c>
      <c r="C154" s="97">
        <v>916</v>
      </c>
      <c r="D154" s="97">
        <v>2000055815013</v>
      </c>
      <c r="E154" s="60" t="s">
        <v>320</v>
      </c>
      <c r="F154" s="195"/>
      <c r="G154" s="64">
        <v>0.22500000000000001</v>
      </c>
      <c r="H154" s="65">
        <v>37.92</v>
      </c>
      <c r="I154" s="65">
        <v>1.1200000000000001</v>
      </c>
      <c r="J154" s="65">
        <v>1.1200000000000001</v>
      </c>
      <c r="K154" s="66">
        <v>0</v>
      </c>
      <c r="L154" s="67">
        <v>2464.89</v>
      </c>
      <c r="M154" s="67">
        <v>0.05</v>
      </c>
      <c r="N154" s="67">
        <v>0.05</v>
      </c>
    </row>
    <row r="155" spans="1:14" ht="15" customHeight="1" x14ac:dyDescent="0.2">
      <c r="A155" s="97">
        <v>460</v>
      </c>
      <c r="B155" s="97">
        <v>2000056244977</v>
      </c>
      <c r="C155" s="97">
        <v>960</v>
      </c>
      <c r="D155" s="97">
        <v>2000056244986</v>
      </c>
      <c r="E155" s="60" t="s">
        <v>321</v>
      </c>
      <c r="F155" s="195"/>
      <c r="G155" s="64">
        <v>0.218</v>
      </c>
      <c r="H155" s="65">
        <v>15.36</v>
      </c>
      <c r="I155" s="65">
        <v>0.81</v>
      </c>
      <c r="J155" s="65">
        <v>0.81</v>
      </c>
      <c r="K155" s="66">
        <v>0</v>
      </c>
      <c r="L155" s="67">
        <v>576.14</v>
      </c>
      <c r="M155" s="67">
        <v>0.05</v>
      </c>
      <c r="N155" s="67">
        <v>0.05</v>
      </c>
    </row>
    <row r="156" spans="1:14" ht="15" customHeight="1" x14ac:dyDescent="0.2">
      <c r="A156" s="97">
        <v>650</v>
      </c>
      <c r="B156" s="97">
        <v>2000056148799</v>
      </c>
      <c r="C156" s="97">
        <v>600</v>
      </c>
      <c r="D156" s="97">
        <v>2000056148804</v>
      </c>
      <c r="E156" s="60" t="s">
        <v>322</v>
      </c>
      <c r="F156" s="195"/>
      <c r="G156" s="64">
        <v>0.61699999999999999</v>
      </c>
      <c r="H156" s="65">
        <v>11.34</v>
      </c>
      <c r="I156" s="65">
        <v>2.1800000000000002</v>
      </c>
      <c r="J156" s="65">
        <v>2.1800000000000002</v>
      </c>
      <c r="K156" s="66">
        <v>0</v>
      </c>
      <c r="L156" s="67">
        <v>2268.67</v>
      </c>
      <c r="M156" s="67">
        <v>0.05</v>
      </c>
      <c r="N156" s="67">
        <v>0.05</v>
      </c>
    </row>
    <row r="157" spans="1:14" ht="15" customHeight="1" x14ac:dyDescent="0.2">
      <c r="A157" s="97">
        <v>651</v>
      </c>
      <c r="B157" s="97">
        <v>2000056082126</v>
      </c>
      <c r="C157" s="97">
        <v>601</v>
      </c>
      <c r="D157" s="97">
        <v>2000056082135</v>
      </c>
      <c r="E157" s="60" t="s">
        <v>323</v>
      </c>
      <c r="F157" s="195"/>
      <c r="G157" s="64">
        <v>1.266</v>
      </c>
      <c r="H157" s="65">
        <v>2.19</v>
      </c>
      <c r="I157" s="65">
        <v>1.95</v>
      </c>
      <c r="J157" s="65">
        <v>1.95</v>
      </c>
      <c r="K157" s="66">
        <v>0</v>
      </c>
      <c r="L157" s="67">
        <v>765.21</v>
      </c>
      <c r="M157" s="67">
        <v>0.05</v>
      </c>
      <c r="N157" s="67">
        <v>0.05</v>
      </c>
    </row>
    <row r="158" spans="1:14" ht="15" customHeight="1" x14ac:dyDescent="0.2">
      <c r="A158" s="97">
        <v>652</v>
      </c>
      <c r="B158" s="97">
        <v>2000056194252</v>
      </c>
      <c r="C158" s="97">
        <v>602</v>
      </c>
      <c r="D158" s="97">
        <v>2000056194261</v>
      </c>
      <c r="E158" s="60" t="s">
        <v>324</v>
      </c>
      <c r="F158" s="195"/>
      <c r="G158" s="64">
        <v>0</v>
      </c>
      <c r="H158" s="65">
        <v>20.67</v>
      </c>
      <c r="I158" s="65">
        <v>0.95</v>
      </c>
      <c r="J158" s="65">
        <v>0.95</v>
      </c>
      <c r="K158" s="66">
        <v>0</v>
      </c>
      <c r="L158" s="67">
        <v>682.23</v>
      </c>
      <c r="M158" s="67">
        <v>0.05</v>
      </c>
      <c r="N158" s="67">
        <v>0.05</v>
      </c>
    </row>
    <row r="159" spans="1:14" ht="15" customHeight="1" x14ac:dyDescent="0.2">
      <c r="A159" s="97">
        <v>667</v>
      </c>
      <c r="B159" s="97">
        <v>2000055881610</v>
      </c>
      <c r="C159" s="97">
        <v>647</v>
      </c>
      <c r="D159" s="97">
        <v>2000055881629</v>
      </c>
      <c r="E159" s="60" t="s">
        <v>325</v>
      </c>
      <c r="F159" s="195"/>
      <c r="G159" s="64">
        <v>1.276</v>
      </c>
      <c r="H159" s="65">
        <v>13.4</v>
      </c>
      <c r="I159" s="65">
        <v>1.49</v>
      </c>
      <c r="J159" s="65">
        <v>1.49</v>
      </c>
      <c r="K159" s="66">
        <v>0</v>
      </c>
      <c r="L159" s="67">
        <v>1586.52</v>
      </c>
      <c r="M159" s="67">
        <v>0.05</v>
      </c>
      <c r="N159" s="67">
        <v>0.05</v>
      </c>
    </row>
    <row r="160" spans="1:14" ht="15" customHeight="1" x14ac:dyDescent="0.2">
      <c r="A160" s="97">
        <v>465</v>
      </c>
      <c r="B160" s="97">
        <v>2000056474803</v>
      </c>
      <c r="C160" s="97">
        <v>954</v>
      </c>
      <c r="D160" s="97">
        <v>2000056474812</v>
      </c>
      <c r="E160" s="60" t="s">
        <v>326</v>
      </c>
      <c r="F160" s="195"/>
      <c r="G160" s="64">
        <v>0</v>
      </c>
      <c r="H160" s="65">
        <v>17</v>
      </c>
      <c r="I160" s="65">
        <v>0.94</v>
      </c>
      <c r="J160" s="65">
        <v>0.94</v>
      </c>
      <c r="K160" s="66">
        <v>0</v>
      </c>
      <c r="L160" s="67">
        <v>1700.18</v>
      </c>
      <c r="M160" s="67">
        <v>0.05</v>
      </c>
      <c r="N160" s="67">
        <v>0.05</v>
      </c>
    </row>
    <row r="161" spans="1:14" ht="15" customHeight="1" x14ac:dyDescent="0.2">
      <c r="A161" s="97">
        <v>653</v>
      </c>
      <c r="B161" s="97">
        <v>2000056179477</v>
      </c>
      <c r="C161" s="97">
        <v>603</v>
      </c>
      <c r="D161" s="97">
        <v>2000056179495</v>
      </c>
      <c r="E161" s="60" t="s">
        <v>327</v>
      </c>
      <c r="F161" s="195"/>
      <c r="G161" s="64">
        <v>0.81200000000000006</v>
      </c>
      <c r="H161" s="65">
        <v>11.65</v>
      </c>
      <c r="I161" s="65">
        <v>1.08</v>
      </c>
      <c r="J161" s="65">
        <v>1.08</v>
      </c>
      <c r="K161" s="66">
        <v>0</v>
      </c>
      <c r="L161" s="67">
        <v>1025.43</v>
      </c>
      <c r="M161" s="67">
        <v>0.05</v>
      </c>
      <c r="N161" s="67">
        <v>0.05</v>
      </c>
    </row>
    <row r="162" spans="1:14" ht="15" customHeight="1" x14ac:dyDescent="0.2">
      <c r="A162" s="97">
        <v>654</v>
      </c>
      <c r="B162" s="97">
        <v>2000056205295</v>
      </c>
      <c r="C162" s="97">
        <v>604</v>
      </c>
      <c r="D162" s="97">
        <v>2000056205310</v>
      </c>
      <c r="E162" s="60" t="s">
        <v>328</v>
      </c>
      <c r="F162" s="195"/>
      <c r="G162" s="64">
        <v>0.224</v>
      </c>
      <c r="H162" s="65">
        <v>10.64</v>
      </c>
      <c r="I162" s="65">
        <v>1.19</v>
      </c>
      <c r="J162" s="65">
        <v>1.19</v>
      </c>
      <c r="K162" s="66">
        <v>0</v>
      </c>
      <c r="L162" s="67">
        <v>1653.77</v>
      </c>
      <c r="M162" s="67">
        <v>0.05</v>
      </c>
      <c r="N162" s="67">
        <v>0.05</v>
      </c>
    </row>
    <row r="163" spans="1:14" ht="15" customHeight="1" x14ac:dyDescent="0.2">
      <c r="A163" s="97">
        <v>656</v>
      </c>
      <c r="B163" s="97">
        <v>2000056199942</v>
      </c>
      <c r="C163" s="97">
        <v>636</v>
      </c>
      <c r="D163" s="97">
        <v>2000056199951</v>
      </c>
      <c r="E163" s="60" t="s">
        <v>329</v>
      </c>
      <c r="F163" s="195"/>
      <c r="G163" s="64">
        <v>0.22600000000000001</v>
      </c>
      <c r="H163" s="65">
        <v>6.97</v>
      </c>
      <c r="I163" s="65">
        <v>1.33</v>
      </c>
      <c r="J163" s="65">
        <v>1.33</v>
      </c>
      <c r="K163" s="66">
        <v>0</v>
      </c>
      <c r="L163" s="67">
        <v>760.42</v>
      </c>
      <c r="M163" s="67">
        <v>0.05</v>
      </c>
      <c r="N163" s="67">
        <v>0.05</v>
      </c>
    </row>
    <row r="164" spans="1:14" ht="15" customHeight="1" x14ac:dyDescent="0.2">
      <c r="A164" s="97">
        <v>664</v>
      </c>
      <c r="B164" s="97">
        <v>2000056063709</v>
      </c>
      <c r="C164" s="97">
        <v>964</v>
      </c>
      <c r="D164" s="97">
        <v>2000056063718</v>
      </c>
      <c r="E164" s="60" t="s">
        <v>330</v>
      </c>
      <c r="F164" s="195"/>
      <c r="G164" s="64">
        <v>0</v>
      </c>
      <c r="H164" s="65">
        <v>31.81</v>
      </c>
      <c r="I164" s="65">
        <v>0.95</v>
      </c>
      <c r="J164" s="65">
        <v>0.95</v>
      </c>
      <c r="K164" s="66">
        <v>0</v>
      </c>
      <c r="L164" s="67">
        <v>2306.84</v>
      </c>
      <c r="M164" s="67">
        <v>0.05</v>
      </c>
      <c r="N164" s="67">
        <v>0.05</v>
      </c>
    </row>
    <row r="165" spans="1:14" ht="15" customHeight="1" x14ac:dyDescent="0.2">
      <c r="A165" s="97">
        <v>524</v>
      </c>
      <c r="B165" s="97">
        <v>2000056300470</v>
      </c>
      <c r="C165" s="97">
        <v>404</v>
      </c>
      <c r="D165" s="97">
        <v>2000056300489</v>
      </c>
      <c r="E165" s="60" t="s">
        <v>331</v>
      </c>
      <c r="F165" s="195"/>
      <c r="G165" s="64">
        <v>0</v>
      </c>
      <c r="H165" s="65">
        <v>2.37</v>
      </c>
      <c r="I165" s="65">
        <v>1.7</v>
      </c>
      <c r="J165" s="65">
        <v>1.7</v>
      </c>
      <c r="K165" s="66">
        <v>0</v>
      </c>
      <c r="L165" s="67">
        <v>589.14</v>
      </c>
      <c r="M165" s="67">
        <v>0.05</v>
      </c>
      <c r="N165" s="67">
        <v>0.05</v>
      </c>
    </row>
    <row r="166" spans="1:14" ht="15" customHeight="1" x14ac:dyDescent="0.2">
      <c r="A166" s="97">
        <v>675</v>
      </c>
      <c r="B166" s="97">
        <v>2000055907808</v>
      </c>
      <c r="C166" s="97">
        <v>945</v>
      </c>
      <c r="D166" s="97">
        <v>2000055907817</v>
      </c>
      <c r="E166" s="60" t="s">
        <v>332</v>
      </c>
      <c r="F166" s="195"/>
      <c r="G166" s="64">
        <v>0.81699999999999995</v>
      </c>
      <c r="H166" s="65">
        <v>3.53</v>
      </c>
      <c r="I166" s="65">
        <v>1.75</v>
      </c>
      <c r="J166" s="65">
        <v>1.75</v>
      </c>
      <c r="K166" s="66">
        <v>0</v>
      </c>
      <c r="L166" s="67">
        <v>587.98</v>
      </c>
      <c r="M166" s="67">
        <v>0.05</v>
      </c>
      <c r="N166" s="67">
        <v>0.05</v>
      </c>
    </row>
    <row r="167" spans="1:14" ht="15" customHeight="1" x14ac:dyDescent="0.2">
      <c r="A167" s="97">
        <v>676</v>
      </c>
      <c r="B167" s="97">
        <v>2000055904773</v>
      </c>
      <c r="C167" s="97">
        <v>936</v>
      </c>
      <c r="D167" s="97">
        <v>2000055904782</v>
      </c>
      <c r="E167" s="60" t="s">
        <v>333</v>
      </c>
      <c r="F167" s="195"/>
      <c r="G167" s="64">
        <v>0</v>
      </c>
      <c r="H167" s="65">
        <v>6.5</v>
      </c>
      <c r="I167" s="65">
        <v>1.32</v>
      </c>
      <c r="J167" s="65">
        <v>1.32</v>
      </c>
      <c r="K167" s="66">
        <v>0</v>
      </c>
      <c r="L167" s="67">
        <v>585.01</v>
      </c>
      <c r="M167" s="67">
        <v>0.05</v>
      </c>
      <c r="N167" s="67">
        <v>0.05</v>
      </c>
    </row>
    <row r="168" spans="1:14" ht="15" customHeight="1" x14ac:dyDescent="0.2">
      <c r="A168" s="97">
        <v>681</v>
      </c>
      <c r="B168" s="97">
        <v>2000055926119</v>
      </c>
      <c r="C168" s="97">
        <v>781</v>
      </c>
      <c r="D168" s="97">
        <v>2000055926128</v>
      </c>
      <c r="E168" s="60" t="s">
        <v>334</v>
      </c>
      <c r="F168" s="195"/>
      <c r="G168" s="64">
        <v>0.23499999999999999</v>
      </c>
      <c r="H168" s="65">
        <v>35.83</v>
      </c>
      <c r="I168" s="65">
        <v>0.8</v>
      </c>
      <c r="J168" s="65">
        <v>0.8</v>
      </c>
      <c r="K168" s="66">
        <v>0</v>
      </c>
      <c r="L168" s="67">
        <v>842.96</v>
      </c>
      <c r="M168" s="67">
        <v>0.05</v>
      </c>
      <c r="N168" s="67">
        <v>0.05</v>
      </c>
    </row>
    <row r="169" spans="1:14" ht="15" customHeight="1" x14ac:dyDescent="0.2">
      <c r="A169" s="97">
        <v>668</v>
      </c>
      <c r="B169" s="97">
        <v>2000056199766</v>
      </c>
      <c r="C169" s="97">
        <v>968</v>
      </c>
      <c r="D169" s="97">
        <v>2000056199793</v>
      </c>
      <c r="E169" s="60" t="s">
        <v>335</v>
      </c>
      <c r="F169" s="195">
        <v>1</v>
      </c>
      <c r="G169" s="64">
        <v>0.22600000000000001</v>
      </c>
      <c r="H169" s="65">
        <v>808.41</v>
      </c>
      <c r="I169" s="65">
        <v>0.85</v>
      </c>
      <c r="J169" s="65">
        <v>0.85</v>
      </c>
      <c r="K169" s="66">
        <v>0</v>
      </c>
      <c r="L169" s="67">
        <v>2126.04</v>
      </c>
      <c r="M169" s="67">
        <v>0.05</v>
      </c>
      <c r="N169" s="67">
        <v>0.05</v>
      </c>
    </row>
    <row r="170" spans="1:14" ht="15" customHeight="1" x14ac:dyDescent="0.2">
      <c r="A170" s="97">
        <v>670</v>
      </c>
      <c r="B170" s="97">
        <v>2000056222885</v>
      </c>
      <c r="C170" s="97">
        <v>970</v>
      </c>
      <c r="D170" s="97">
        <v>2000056222894</v>
      </c>
      <c r="E170" s="60" t="s">
        <v>336</v>
      </c>
      <c r="F170" s="195"/>
      <c r="G170" s="64">
        <v>0.60499999999999998</v>
      </c>
      <c r="H170" s="65">
        <v>11.71</v>
      </c>
      <c r="I170" s="65">
        <v>0.9</v>
      </c>
      <c r="J170" s="65">
        <v>0.9</v>
      </c>
      <c r="K170" s="66">
        <v>0</v>
      </c>
      <c r="L170" s="67">
        <v>579.79</v>
      </c>
      <c r="M170" s="67">
        <v>0.05</v>
      </c>
      <c r="N170" s="67">
        <v>0.05</v>
      </c>
    </row>
    <row r="171" spans="1:14" ht="15" customHeight="1" x14ac:dyDescent="0.2">
      <c r="A171" s="97">
        <v>671</v>
      </c>
      <c r="B171" s="97">
        <v>2000056002307</v>
      </c>
      <c r="C171" s="97">
        <v>971</v>
      </c>
      <c r="D171" s="97">
        <v>2000056002316</v>
      </c>
      <c r="E171" s="60" t="s">
        <v>337</v>
      </c>
      <c r="F171" s="195">
        <v>1</v>
      </c>
      <c r="G171" s="64">
        <v>0</v>
      </c>
      <c r="H171" s="65">
        <v>789.91</v>
      </c>
      <c r="I171" s="65">
        <v>1.31</v>
      </c>
      <c r="J171" s="65">
        <v>1.31</v>
      </c>
      <c r="K171" s="66">
        <v>0</v>
      </c>
      <c r="L171" s="67">
        <v>4008.93</v>
      </c>
      <c r="M171" s="67">
        <v>0.05</v>
      </c>
      <c r="N171" s="67">
        <v>0.05</v>
      </c>
    </row>
    <row r="172" spans="1:14" ht="15" customHeight="1" x14ac:dyDescent="0.2">
      <c r="A172" s="97">
        <v>677</v>
      </c>
      <c r="B172" s="97">
        <v>2000055904791</v>
      </c>
      <c r="C172" s="97">
        <v>777</v>
      </c>
      <c r="D172" s="97">
        <v>2000055904807</v>
      </c>
      <c r="E172" s="60" t="s">
        <v>338</v>
      </c>
      <c r="F172" s="195"/>
      <c r="G172" s="64">
        <v>0</v>
      </c>
      <c r="H172" s="65">
        <v>8.74</v>
      </c>
      <c r="I172" s="65">
        <v>0.83</v>
      </c>
      <c r="J172" s="65">
        <v>0.83</v>
      </c>
      <c r="K172" s="66">
        <v>0</v>
      </c>
      <c r="L172" s="67">
        <v>582.76</v>
      </c>
      <c r="M172" s="67">
        <v>0.05</v>
      </c>
      <c r="N172" s="67">
        <v>0.05</v>
      </c>
    </row>
    <row r="173" spans="1:14" ht="15" customHeight="1" x14ac:dyDescent="0.2">
      <c r="A173" s="97">
        <v>678</v>
      </c>
      <c r="B173" s="97">
        <v>2000055916272</v>
      </c>
      <c r="C173" s="97">
        <v>778</v>
      </c>
      <c r="D173" s="97">
        <v>2000055916281</v>
      </c>
      <c r="E173" s="60" t="s">
        <v>339</v>
      </c>
      <c r="F173" s="195"/>
      <c r="G173" s="64">
        <v>1.1850000000000001</v>
      </c>
      <c r="H173" s="65">
        <v>9.6999999999999993</v>
      </c>
      <c r="I173" s="65">
        <v>1.18</v>
      </c>
      <c r="J173" s="65">
        <v>1.18</v>
      </c>
      <c r="K173" s="66">
        <v>0</v>
      </c>
      <c r="L173" s="67">
        <v>581.80999999999995</v>
      </c>
      <c r="M173" s="67">
        <v>0.05</v>
      </c>
      <c r="N173" s="67">
        <v>0.05</v>
      </c>
    </row>
    <row r="174" spans="1:14" ht="15" customHeight="1" x14ac:dyDescent="0.2">
      <c r="A174" s="97">
        <v>679</v>
      </c>
      <c r="B174" s="97">
        <v>2000055891167</v>
      </c>
      <c r="C174" s="97">
        <v>779</v>
      </c>
      <c r="D174" s="97">
        <v>2000055891176</v>
      </c>
      <c r="E174" s="60" t="s">
        <v>340</v>
      </c>
      <c r="F174" s="195"/>
      <c r="G174" s="64">
        <v>0.61799999999999999</v>
      </c>
      <c r="H174" s="65">
        <v>18.12</v>
      </c>
      <c r="I174" s="65">
        <v>1.3</v>
      </c>
      <c r="J174" s="65">
        <v>1.3</v>
      </c>
      <c r="K174" s="66">
        <v>0</v>
      </c>
      <c r="L174" s="67">
        <v>1810.45</v>
      </c>
      <c r="M174" s="67">
        <v>0.05</v>
      </c>
      <c r="N174" s="67">
        <v>0.05</v>
      </c>
    </row>
    <row r="175" spans="1:14" ht="15" customHeight="1" x14ac:dyDescent="0.2">
      <c r="A175" s="97">
        <v>672</v>
      </c>
      <c r="B175" s="97">
        <v>2000056147378</v>
      </c>
      <c r="C175" s="97">
        <v>972</v>
      </c>
      <c r="D175" s="97">
        <v>2000056147387</v>
      </c>
      <c r="E175" s="60" t="s">
        <v>341</v>
      </c>
      <c r="F175" s="195"/>
      <c r="G175" s="64">
        <v>0</v>
      </c>
      <c r="H175" s="65">
        <v>7.78</v>
      </c>
      <c r="I175" s="65">
        <v>4.0999999999999996</v>
      </c>
      <c r="J175" s="65">
        <v>4.0999999999999996</v>
      </c>
      <c r="K175" s="66">
        <v>0</v>
      </c>
      <c r="L175" s="67">
        <v>3456.54</v>
      </c>
      <c r="M175" s="67">
        <v>0.05</v>
      </c>
      <c r="N175" s="67">
        <v>0.05</v>
      </c>
    </row>
    <row r="176" spans="1:14" ht="15" customHeight="1" x14ac:dyDescent="0.2">
      <c r="A176" s="97">
        <v>680</v>
      </c>
      <c r="B176" s="97">
        <v>2000055908537</v>
      </c>
      <c r="C176" s="97">
        <v>780</v>
      </c>
      <c r="D176" s="97">
        <v>2000055908546</v>
      </c>
      <c r="E176" s="60" t="s">
        <v>342</v>
      </c>
      <c r="F176" s="195"/>
      <c r="G176" s="64">
        <v>0</v>
      </c>
      <c r="H176" s="65">
        <v>3.84</v>
      </c>
      <c r="I176" s="65">
        <v>0.99</v>
      </c>
      <c r="J176" s="65">
        <v>0.99</v>
      </c>
      <c r="K176" s="66">
        <v>0</v>
      </c>
      <c r="L176" s="67">
        <v>399.53</v>
      </c>
      <c r="M176" s="67">
        <v>0.05</v>
      </c>
      <c r="N176" s="67">
        <v>0.05</v>
      </c>
    </row>
    <row r="177" spans="1:14" ht="15" customHeight="1" x14ac:dyDescent="0.2">
      <c r="A177" s="97">
        <v>674</v>
      </c>
      <c r="B177" s="97">
        <v>2000056049271</v>
      </c>
      <c r="C177" s="97">
        <v>974</v>
      </c>
      <c r="D177" s="97">
        <v>2000056049280</v>
      </c>
      <c r="E177" s="60" t="s">
        <v>343</v>
      </c>
      <c r="F177" s="195"/>
      <c r="G177" s="64">
        <v>0</v>
      </c>
      <c r="H177" s="65">
        <v>3.87</v>
      </c>
      <c r="I177" s="65">
        <v>1.02</v>
      </c>
      <c r="J177" s="65">
        <v>1.02</v>
      </c>
      <c r="K177" s="66">
        <v>0</v>
      </c>
      <c r="L177" s="67">
        <v>399.5</v>
      </c>
      <c r="M177" s="67">
        <v>0.05</v>
      </c>
      <c r="N177" s="67">
        <v>0.05</v>
      </c>
    </row>
    <row r="178" spans="1:14" ht="15" customHeight="1" x14ac:dyDescent="0.2">
      <c r="A178" s="97">
        <v>682</v>
      </c>
      <c r="B178" s="97">
        <v>2000056049305</v>
      </c>
      <c r="C178" s="97">
        <v>782</v>
      </c>
      <c r="D178" s="97">
        <v>2000056049314</v>
      </c>
      <c r="E178" s="60" t="s">
        <v>344</v>
      </c>
      <c r="F178" s="195"/>
      <c r="G178" s="64">
        <v>0</v>
      </c>
      <c r="H178" s="65">
        <v>4.0599999999999996</v>
      </c>
      <c r="I178" s="65">
        <v>1.04</v>
      </c>
      <c r="J178" s="65">
        <v>1.04</v>
      </c>
      <c r="K178" s="66">
        <v>0</v>
      </c>
      <c r="L178" s="67">
        <v>399.31</v>
      </c>
      <c r="M178" s="67">
        <v>0.05</v>
      </c>
      <c r="N178" s="67">
        <v>0.05</v>
      </c>
    </row>
    <row r="179" spans="1:14" ht="15" customHeight="1" x14ac:dyDescent="0.2">
      <c r="A179" s="97" t="s">
        <v>345</v>
      </c>
      <c r="B179" s="97">
        <v>2000056827906</v>
      </c>
      <c r="C179" s="97" t="s">
        <v>346</v>
      </c>
      <c r="D179" s="97">
        <v>2000056827915</v>
      </c>
      <c r="E179" s="60" t="s">
        <v>347</v>
      </c>
      <c r="F179" s="195">
        <v>1</v>
      </c>
      <c r="G179" s="64">
        <v>0</v>
      </c>
      <c r="H179" s="65">
        <v>793.64</v>
      </c>
      <c r="I179" s="65">
        <v>0.9</v>
      </c>
      <c r="J179" s="65">
        <v>0.9</v>
      </c>
      <c r="K179" s="66">
        <v>0</v>
      </c>
      <c r="L179" s="67">
        <v>381.42</v>
      </c>
      <c r="M179" s="67">
        <v>0.05</v>
      </c>
      <c r="N179" s="67">
        <v>0.05</v>
      </c>
    </row>
    <row r="180" spans="1:14" ht="15" customHeight="1" x14ac:dyDescent="0.2">
      <c r="A180" s="97">
        <v>683</v>
      </c>
      <c r="B180" s="97">
        <v>2000056169804</v>
      </c>
      <c r="C180" s="97">
        <v>783</v>
      </c>
      <c r="D180" s="97">
        <v>2000056169822</v>
      </c>
      <c r="E180" s="60" t="s">
        <v>348</v>
      </c>
      <c r="F180" s="195"/>
      <c r="G180" s="64">
        <v>0.61699999999999999</v>
      </c>
      <c r="H180" s="65">
        <v>5.54</v>
      </c>
      <c r="I180" s="65">
        <v>1.79</v>
      </c>
      <c r="J180" s="65">
        <v>1.79</v>
      </c>
      <c r="K180" s="66">
        <v>0</v>
      </c>
      <c r="L180" s="67">
        <v>1207.43</v>
      </c>
      <c r="M180" s="67">
        <v>0.05</v>
      </c>
      <c r="N180" s="67">
        <v>0.05</v>
      </c>
    </row>
    <row r="181" spans="1:14" ht="15" customHeight="1" x14ac:dyDescent="0.2">
      <c r="A181" s="97">
        <v>684</v>
      </c>
      <c r="B181" s="97">
        <v>2000056179662</v>
      </c>
      <c r="C181" s="97">
        <v>784</v>
      </c>
      <c r="D181" s="97">
        <v>2000056179680</v>
      </c>
      <c r="E181" s="60" t="s">
        <v>349</v>
      </c>
      <c r="F181" s="195">
        <v>1</v>
      </c>
      <c r="G181" s="64">
        <v>0</v>
      </c>
      <c r="H181" s="65">
        <v>778.5</v>
      </c>
      <c r="I181" s="65">
        <v>1.45</v>
      </c>
      <c r="J181" s="65">
        <v>1.45</v>
      </c>
      <c r="K181" s="66">
        <v>0</v>
      </c>
      <c r="L181" s="67">
        <v>637.20000000000005</v>
      </c>
      <c r="M181" s="67">
        <v>0.05</v>
      </c>
      <c r="N181" s="67">
        <v>0.05</v>
      </c>
    </row>
    <row r="182" spans="1:14" ht="15" customHeight="1" x14ac:dyDescent="0.2">
      <c r="A182" s="97">
        <v>685</v>
      </c>
      <c r="B182" s="97">
        <v>2000056107107</v>
      </c>
      <c r="C182" s="97">
        <v>785</v>
      </c>
      <c r="D182" s="97">
        <v>2000056107125</v>
      </c>
      <c r="E182" s="60" t="s">
        <v>350</v>
      </c>
      <c r="F182" s="195"/>
      <c r="G182" s="64">
        <v>0</v>
      </c>
      <c r="H182" s="65">
        <v>4.37</v>
      </c>
      <c r="I182" s="65">
        <v>1.73</v>
      </c>
      <c r="J182" s="65">
        <v>1.73</v>
      </c>
      <c r="K182" s="66">
        <v>0</v>
      </c>
      <c r="L182" s="67">
        <v>587.13</v>
      </c>
      <c r="M182" s="67">
        <v>0.05</v>
      </c>
      <c r="N182" s="67">
        <v>0.05</v>
      </c>
    </row>
    <row r="183" spans="1:14" ht="15" customHeight="1" x14ac:dyDescent="0.2">
      <c r="A183" s="97">
        <v>686</v>
      </c>
      <c r="B183" s="97">
        <v>2000056113954</v>
      </c>
      <c r="C183" s="97">
        <v>786</v>
      </c>
      <c r="D183" s="97">
        <v>2000056113963</v>
      </c>
      <c r="E183" s="60" t="s">
        <v>351</v>
      </c>
      <c r="F183" s="195"/>
      <c r="G183" s="64">
        <v>0.22700000000000001</v>
      </c>
      <c r="H183" s="65">
        <v>5.36</v>
      </c>
      <c r="I183" s="65">
        <v>1.71</v>
      </c>
      <c r="J183" s="65">
        <v>1.71</v>
      </c>
      <c r="K183" s="66">
        <v>0</v>
      </c>
      <c r="L183" s="67">
        <v>586.14</v>
      </c>
      <c r="M183" s="67">
        <v>0.05</v>
      </c>
      <c r="N183" s="67">
        <v>0.05</v>
      </c>
    </row>
    <row r="184" spans="1:14" ht="15" customHeight="1" x14ac:dyDescent="0.2">
      <c r="A184" s="97">
        <v>687</v>
      </c>
      <c r="B184" s="97">
        <v>2000056138132</v>
      </c>
      <c r="C184" s="97">
        <v>787</v>
      </c>
      <c r="D184" s="97">
        <v>2000056138160</v>
      </c>
      <c r="E184" s="60" t="s">
        <v>352</v>
      </c>
      <c r="F184" s="195">
        <v>1</v>
      </c>
      <c r="G184" s="64">
        <v>0.22700000000000001</v>
      </c>
      <c r="H184" s="65">
        <v>773.66</v>
      </c>
      <c r="I184" s="65">
        <v>1.69</v>
      </c>
      <c r="J184" s="65">
        <v>1.69</v>
      </c>
      <c r="K184" s="66">
        <v>0</v>
      </c>
      <c r="L184" s="67">
        <v>589.54</v>
      </c>
      <c r="M184" s="67">
        <v>0.05</v>
      </c>
      <c r="N184" s="67">
        <v>0.05</v>
      </c>
    </row>
    <row r="185" spans="1:14" ht="15" customHeight="1" x14ac:dyDescent="0.2">
      <c r="A185" s="97">
        <v>688</v>
      </c>
      <c r="B185" s="97">
        <v>2000056167913</v>
      </c>
      <c r="C185" s="97">
        <v>788</v>
      </c>
      <c r="D185" s="97">
        <v>2000056167922</v>
      </c>
      <c r="E185" s="60" t="s">
        <v>353</v>
      </c>
      <c r="F185" s="195"/>
      <c r="G185" s="64">
        <v>0.61599999999999999</v>
      </c>
      <c r="H185" s="65">
        <v>0.84</v>
      </c>
      <c r="I185" s="65">
        <v>2.5499999999999998</v>
      </c>
      <c r="J185" s="65">
        <v>2.5499999999999998</v>
      </c>
      <c r="K185" s="66">
        <v>0</v>
      </c>
      <c r="L185" s="67">
        <v>402.53</v>
      </c>
      <c r="M185" s="67">
        <v>0.05</v>
      </c>
      <c r="N185" s="67">
        <v>0.05</v>
      </c>
    </row>
    <row r="186" spans="1:14" ht="15" customHeight="1" x14ac:dyDescent="0.2">
      <c r="A186" s="97">
        <v>525</v>
      </c>
      <c r="B186" s="97">
        <v>2000056537756</v>
      </c>
      <c r="C186" s="97">
        <v>956</v>
      </c>
      <c r="D186" s="97">
        <v>2000056537783</v>
      </c>
      <c r="E186" s="60" t="s">
        <v>354</v>
      </c>
      <c r="F186" s="195"/>
      <c r="G186" s="64">
        <v>0.20899999999999999</v>
      </c>
      <c r="H186" s="65">
        <v>26.45</v>
      </c>
      <c r="I186" s="65">
        <v>1.58</v>
      </c>
      <c r="J186" s="65">
        <v>1.58</v>
      </c>
      <c r="K186" s="66">
        <v>0</v>
      </c>
      <c r="L186" s="67">
        <v>4672.01</v>
      </c>
      <c r="M186" s="67">
        <v>0.05</v>
      </c>
      <c r="N186" s="67">
        <v>0.05</v>
      </c>
    </row>
    <row r="187" spans="1:14" ht="15" customHeight="1" x14ac:dyDescent="0.2">
      <c r="A187" s="97">
        <v>689</v>
      </c>
      <c r="B187" s="97">
        <v>2000055874960</v>
      </c>
      <c r="C187" s="97">
        <v>789</v>
      </c>
      <c r="D187" s="97">
        <v>2000055874979</v>
      </c>
      <c r="E187" s="60" t="s">
        <v>355</v>
      </c>
      <c r="F187" s="195">
        <v>1</v>
      </c>
      <c r="G187" s="64">
        <v>0</v>
      </c>
      <c r="H187" s="65">
        <v>2628.93</v>
      </c>
      <c r="I187" s="65">
        <v>0.71</v>
      </c>
      <c r="J187" s="65">
        <v>0.71</v>
      </c>
      <c r="K187" s="66">
        <v>0</v>
      </c>
      <c r="L187" s="67">
        <v>11497.19</v>
      </c>
      <c r="M187" s="67">
        <v>0.05</v>
      </c>
      <c r="N187" s="67">
        <v>0.05</v>
      </c>
    </row>
    <row r="188" spans="1:14" ht="15" customHeight="1" x14ac:dyDescent="0.2">
      <c r="A188" s="97">
        <v>690</v>
      </c>
      <c r="B188" s="97">
        <v>2000056147225</v>
      </c>
      <c r="C188" s="97">
        <v>790</v>
      </c>
      <c r="D188" s="97">
        <v>2000056147261</v>
      </c>
      <c r="E188" s="60" t="s">
        <v>356</v>
      </c>
      <c r="F188" s="195"/>
      <c r="G188" s="64">
        <v>0</v>
      </c>
      <c r="H188" s="65">
        <v>7.23</v>
      </c>
      <c r="I188" s="65">
        <v>1.49</v>
      </c>
      <c r="J188" s="65">
        <v>1.49</v>
      </c>
      <c r="K188" s="66">
        <v>0</v>
      </c>
      <c r="L188" s="67">
        <v>1205.74</v>
      </c>
      <c r="M188" s="67">
        <v>0.05</v>
      </c>
      <c r="N188" s="67">
        <v>0.05</v>
      </c>
    </row>
    <row r="189" spans="1:14" ht="15" customHeight="1" x14ac:dyDescent="0.2">
      <c r="A189" s="97">
        <v>691</v>
      </c>
      <c r="B189" s="97">
        <v>2000055932200</v>
      </c>
      <c r="C189" s="97">
        <v>791</v>
      </c>
      <c r="D189" s="97">
        <v>2000055932238</v>
      </c>
      <c r="E189" s="60" t="s">
        <v>357</v>
      </c>
      <c r="F189" s="195"/>
      <c r="G189" s="64">
        <v>0</v>
      </c>
      <c r="H189" s="65">
        <v>1.18</v>
      </c>
      <c r="I189" s="65">
        <v>3.9</v>
      </c>
      <c r="J189" s="65">
        <v>3.9</v>
      </c>
      <c r="K189" s="66">
        <v>0</v>
      </c>
      <c r="L189" s="67">
        <v>590.33000000000004</v>
      </c>
      <c r="M189" s="67">
        <v>0.05</v>
      </c>
      <c r="N189" s="67">
        <v>0.05</v>
      </c>
    </row>
    <row r="190" spans="1:14" ht="223.5" customHeight="1" x14ac:dyDescent="0.2">
      <c r="A190" s="97">
        <v>729</v>
      </c>
      <c r="B190" s="97" t="s">
        <v>358</v>
      </c>
      <c r="C190" s="97"/>
      <c r="D190" s="97"/>
      <c r="E190" s="60" t="s">
        <v>359</v>
      </c>
      <c r="F190" s="195">
        <v>4</v>
      </c>
      <c r="G190" s="64">
        <v>0.79</v>
      </c>
      <c r="H190" s="65">
        <v>90402.69</v>
      </c>
      <c r="I190" s="65">
        <v>1.1499999999999999</v>
      </c>
      <c r="J190" s="65">
        <v>1.1499999999999999</v>
      </c>
      <c r="K190" s="66"/>
      <c r="L190" s="67"/>
      <c r="M190" s="67"/>
      <c r="N190" s="67"/>
    </row>
    <row r="191" spans="1:14" ht="15" customHeight="1" x14ac:dyDescent="0.2">
      <c r="A191" s="97">
        <v>527</v>
      </c>
      <c r="B191" s="97">
        <v>2000056441375</v>
      </c>
      <c r="C191" s="97">
        <v>962</v>
      </c>
      <c r="D191" s="97">
        <v>2000056441384</v>
      </c>
      <c r="E191" s="60" t="s">
        <v>360</v>
      </c>
      <c r="F191" s="195"/>
      <c r="G191" s="64">
        <v>0</v>
      </c>
      <c r="H191" s="65">
        <v>6.43</v>
      </c>
      <c r="I191" s="65">
        <v>0.86</v>
      </c>
      <c r="J191" s="65">
        <v>0.86</v>
      </c>
      <c r="K191" s="66">
        <v>0</v>
      </c>
      <c r="L191" s="67">
        <v>696.47</v>
      </c>
      <c r="M191" s="67">
        <v>0.05</v>
      </c>
      <c r="N191" s="67">
        <v>0.05</v>
      </c>
    </row>
    <row r="192" spans="1:14" ht="15" customHeight="1" x14ac:dyDescent="0.2">
      <c r="A192" s="97">
        <v>692</v>
      </c>
      <c r="B192" s="97">
        <v>2000056204956</v>
      </c>
      <c r="C192" s="97">
        <v>792</v>
      </c>
      <c r="D192" s="97">
        <v>2000056204965</v>
      </c>
      <c r="E192" s="60" t="s">
        <v>361</v>
      </c>
      <c r="F192" s="195"/>
      <c r="G192" s="64">
        <v>0</v>
      </c>
      <c r="H192" s="65">
        <v>71</v>
      </c>
      <c r="I192" s="65">
        <v>1.35</v>
      </c>
      <c r="J192" s="65">
        <v>1.35</v>
      </c>
      <c r="K192" s="66">
        <v>0</v>
      </c>
      <c r="L192" s="67">
        <v>8282.9699999999993</v>
      </c>
      <c r="M192" s="67">
        <v>0.05</v>
      </c>
      <c r="N192" s="67">
        <v>0.05</v>
      </c>
    </row>
    <row r="193" spans="1:14" ht="15" customHeight="1" x14ac:dyDescent="0.2">
      <c r="A193" s="97">
        <v>528</v>
      </c>
      <c r="B193" s="97">
        <v>2000056213152</v>
      </c>
      <c r="C193" s="97">
        <v>618</v>
      </c>
      <c r="D193" s="97">
        <v>2000056439613</v>
      </c>
      <c r="E193" s="60" t="s">
        <v>362</v>
      </c>
      <c r="F193" s="195"/>
      <c r="G193" s="64">
        <v>0</v>
      </c>
      <c r="H193" s="65">
        <v>9.6</v>
      </c>
      <c r="I193" s="65">
        <v>1.52</v>
      </c>
      <c r="J193" s="65">
        <v>1.52</v>
      </c>
      <c r="K193" s="66">
        <v>0</v>
      </c>
      <c r="L193" s="67">
        <v>2610.9299999999998</v>
      </c>
      <c r="M193" s="67">
        <v>0.05</v>
      </c>
      <c r="N193" s="67">
        <v>0.05</v>
      </c>
    </row>
    <row r="194" spans="1:14" ht="15" customHeight="1" x14ac:dyDescent="0.2">
      <c r="A194" s="97">
        <v>693</v>
      </c>
      <c r="B194" s="97">
        <v>2000056147396</v>
      </c>
      <c r="C194" s="97">
        <v>793</v>
      </c>
      <c r="D194" s="97">
        <v>2000056147401</v>
      </c>
      <c r="E194" s="60" t="s">
        <v>363</v>
      </c>
      <c r="F194" s="195"/>
      <c r="G194" s="64">
        <v>0.61799999999999999</v>
      </c>
      <c r="H194" s="65">
        <v>1.87</v>
      </c>
      <c r="I194" s="65">
        <v>2.12</v>
      </c>
      <c r="J194" s="65">
        <v>2.12</v>
      </c>
      <c r="K194" s="66">
        <v>0</v>
      </c>
      <c r="L194" s="67">
        <v>589.63</v>
      </c>
      <c r="M194" s="67">
        <v>0.05</v>
      </c>
      <c r="N194" s="67">
        <v>0.05</v>
      </c>
    </row>
    <row r="195" spans="1:14" ht="15" customHeight="1" x14ac:dyDescent="0.2">
      <c r="A195" s="97">
        <v>529</v>
      </c>
      <c r="B195" s="97">
        <v>2000056359669</v>
      </c>
      <c r="C195" s="97">
        <v>989</v>
      </c>
      <c r="D195" s="97">
        <v>2000056359863</v>
      </c>
      <c r="E195" s="60" t="s">
        <v>364</v>
      </c>
      <c r="F195" s="195"/>
      <c r="G195" s="64">
        <v>0</v>
      </c>
      <c r="H195" s="65">
        <v>28.94</v>
      </c>
      <c r="I195" s="65">
        <v>1.41</v>
      </c>
      <c r="J195" s="65">
        <v>1.41</v>
      </c>
      <c r="K195" s="66">
        <v>0</v>
      </c>
      <c r="L195" s="67">
        <v>4050.99</v>
      </c>
      <c r="M195" s="67">
        <v>0.05</v>
      </c>
      <c r="N195" s="67">
        <v>0.05</v>
      </c>
    </row>
    <row r="196" spans="1:14" ht="15" customHeight="1" x14ac:dyDescent="0.2">
      <c r="A196" s="97">
        <v>694</v>
      </c>
      <c r="B196" s="97">
        <v>2000056202391</v>
      </c>
      <c r="C196" s="97">
        <v>794</v>
      </c>
      <c r="D196" s="97">
        <v>2000056202407</v>
      </c>
      <c r="E196" s="60" t="s">
        <v>365</v>
      </c>
      <c r="F196" s="195"/>
      <c r="G196" s="64">
        <v>0.81100000000000005</v>
      </c>
      <c r="H196" s="65">
        <v>22.83</v>
      </c>
      <c r="I196" s="65">
        <v>0.95</v>
      </c>
      <c r="J196" s="65">
        <v>0.95</v>
      </c>
      <c r="K196" s="66">
        <v>0</v>
      </c>
      <c r="L196" s="67">
        <v>2139.9299999999998</v>
      </c>
      <c r="M196" s="67">
        <v>0.05</v>
      </c>
      <c r="N196" s="67">
        <v>0.05</v>
      </c>
    </row>
    <row r="197" spans="1:14" ht="15" customHeight="1" x14ac:dyDescent="0.2">
      <c r="A197" s="97">
        <v>585</v>
      </c>
      <c r="B197" s="97">
        <v>2000056452109</v>
      </c>
      <c r="C197" s="97">
        <v>963</v>
      </c>
      <c r="D197" s="97">
        <v>2000056452118</v>
      </c>
      <c r="E197" s="60" t="s">
        <v>366</v>
      </c>
      <c r="F197" s="195"/>
      <c r="G197" s="64">
        <v>0.22600000000000001</v>
      </c>
      <c r="H197" s="65">
        <v>10.74</v>
      </c>
      <c r="I197" s="65">
        <v>1.27</v>
      </c>
      <c r="J197" s="65">
        <v>1.27</v>
      </c>
      <c r="K197" s="66">
        <v>0</v>
      </c>
      <c r="L197" s="67">
        <v>803.55</v>
      </c>
      <c r="M197" s="67">
        <v>0.05</v>
      </c>
      <c r="N197" s="67">
        <v>0.05</v>
      </c>
    </row>
    <row r="198" spans="1:14" ht="15" customHeight="1" x14ac:dyDescent="0.2">
      <c r="A198" s="97">
        <v>695</v>
      </c>
      <c r="B198" s="97">
        <v>2000056186400</v>
      </c>
      <c r="C198" s="97">
        <v>795</v>
      </c>
      <c r="D198" s="97">
        <v>2000056186438</v>
      </c>
      <c r="E198" s="60" t="s">
        <v>367</v>
      </c>
      <c r="F198" s="195"/>
      <c r="G198" s="64">
        <v>0</v>
      </c>
      <c r="H198" s="65">
        <v>49.27</v>
      </c>
      <c r="I198" s="65">
        <v>1.23</v>
      </c>
      <c r="J198" s="65">
        <v>1.23</v>
      </c>
      <c r="K198" s="66">
        <v>0</v>
      </c>
      <c r="L198" s="67">
        <v>10122.19</v>
      </c>
      <c r="M198" s="67">
        <v>0.05</v>
      </c>
      <c r="N198" s="67">
        <v>0.05</v>
      </c>
    </row>
    <row r="199" spans="1:14" ht="15" customHeight="1" x14ac:dyDescent="0.2">
      <c r="A199" s="97">
        <v>696</v>
      </c>
      <c r="B199" s="97">
        <v>2000056166440</v>
      </c>
      <c r="C199" s="97">
        <v>796</v>
      </c>
      <c r="D199" s="97">
        <v>2000056166469</v>
      </c>
      <c r="E199" s="60" t="s">
        <v>368</v>
      </c>
      <c r="F199" s="195"/>
      <c r="G199" s="64">
        <v>0</v>
      </c>
      <c r="H199" s="65">
        <v>61.3</v>
      </c>
      <c r="I199" s="65">
        <v>1.72</v>
      </c>
      <c r="J199" s="65">
        <v>1.72</v>
      </c>
      <c r="K199" s="66">
        <v>0</v>
      </c>
      <c r="L199" s="67">
        <v>4903.92</v>
      </c>
      <c r="M199" s="67">
        <v>0.05</v>
      </c>
      <c r="N199" s="67">
        <v>0.05</v>
      </c>
    </row>
    <row r="200" spans="1:14" ht="15" customHeight="1" x14ac:dyDescent="0.2">
      <c r="A200" s="97" t="s">
        <v>369</v>
      </c>
      <c r="B200" s="97">
        <v>2000056792652</v>
      </c>
      <c r="C200" s="97" t="s">
        <v>370</v>
      </c>
      <c r="D200" s="97">
        <v>2000056792661</v>
      </c>
      <c r="E200" s="60" t="s">
        <v>371</v>
      </c>
      <c r="F200" s="195"/>
      <c r="G200" s="64">
        <v>0</v>
      </c>
      <c r="H200" s="65">
        <v>3.15</v>
      </c>
      <c r="I200" s="65">
        <v>0.72</v>
      </c>
      <c r="J200" s="65">
        <v>0.72</v>
      </c>
      <c r="K200" s="66">
        <v>0</v>
      </c>
      <c r="L200" s="67">
        <v>755.45</v>
      </c>
      <c r="M200" s="67">
        <v>0.05</v>
      </c>
      <c r="N200" s="67">
        <v>0.05</v>
      </c>
    </row>
    <row r="201" spans="1:14" ht="15" customHeight="1" x14ac:dyDescent="0.2">
      <c r="A201" s="97">
        <v>595</v>
      </c>
      <c r="B201" s="97">
        <v>2000056384832</v>
      </c>
      <c r="C201" s="97">
        <v>980</v>
      </c>
      <c r="D201" s="97">
        <v>2000056384850</v>
      </c>
      <c r="E201" s="60" t="s">
        <v>372</v>
      </c>
      <c r="F201" s="195">
        <v>1</v>
      </c>
      <c r="G201" s="64">
        <v>0</v>
      </c>
      <c r="H201" s="65">
        <v>793.02</v>
      </c>
      <c r="I201" s="65">
        <v>0.84</v>
      </c>
      <c r="J201" s="65">
        <v>0.84</v>
      </c>
      <c r="K201" s="66">
        <v>0</v>
      </c>
      <c r="L201" s="67">
        <v>703.85</v>
      </c>
      <c r="M201" s="67">
        <v>0.05</v>
      </c>
      <c r="N201" s="67">
        <v>0.05</v>
      </c>
    </row>
    <row r="202" spans="1:14" ht="15" customHeight="1" x14ac:dyDescent="0.2">
      <c r="A202" s="97">
        <v>655</v>
      </c>
      <c r="B202" s="97">
        <v>2000056536112</v>
      </c>
      <c r="C202" s="97">
        <v>955</v>
      </c>
      <c r="D202" s="97">
        <v>2000056536121</v>
      </c>
      <c r="E202" s="60" t="s">
        <v>373</v>
      </c>
      <c r="F202" s="195"/>
      <c r="G202" s="64">
        <v>0</v>
      </c>
      <c r="H202" s="65">
        <v>15.2</v>
      </c>
      <c r="I202" s="65">
        <v>1.1299999999999999</v>
      </c>
      <c r="J202" s="65">
        <v>1.1299999999999999</v>
      </c>
      <c r="K202" s="66">
        <v>0</v>
      </c>
      <c r="L202" s="67">
        <v>3532.82</v>
      </c>
      <c r="M202" s="67">
        <v>0.05</v>
      </c>
      <c r="N202" s="67">
        <v>0.05</v>
      </c>
    </row>
    <row r="203" spans="1:14" ht="15" customHeight="1" x14ac:dyDescent="0.2">
      <c r="A203" s="97">
        <v>657</v>
      </c>
      <c r="B203" s="97">
        <v>2000056456256</v>
      </c>
      <c r="C203" s="97">
        <v>957</v>
      </c>
      <c r="D203" s="97">
        <v>2000056456265</v>
      </c>
      <c r="E203" s="60" t="s">
        <v>374</v>
      </c>
      <c r="F203" s="195"/>
      <c r="G203" s="64">
        <v>0</v>
      </c>
      <c r="H203" s="65">
        <v>36.67</v>
      </c>
      <c r="I203" s="65">
        <v>0.74</v>
      </c>
      <c r="J203" s="65">
        <v>0.74</v>
      </c>
      <c r="K203" s="66">
        <v>0</v>
      </c>
      <c r="L203" s="67">
        <v>366.7</v>
      </c>
      <c r="M203" s="67">
        <v>0.05</v>
      </c>
      <c r="N203" s="67">
        <v>0.05</v>
      </c>
    </row>
    <row r="204" spans="1:14" ht="15" customHeight="1" x14ac:dyDescent="0.2">
      <c r="A204" s="97">
        <v>659</v>
      </c>
      <c r="B204" s="97">
        <v>2000056439998</v>
      </c>
      <c r="C204" s="97">
        <v>999</v>
      </c>
      <c r="D204" s="97">
        <v>2000056440006</v>
      </c>
      <c r="E204" s="60" t="s">
        <v>375</v>
      </c>
      <c r="F204" s="195"/>
      <c r="G204" s="64">
        <v>0</v>
      </c>
      <c r="H204" s="65">
        <v>5.67</v>
      </c>
      <c r="I204" s="65">
        <v>0.95</v>
      </c>
      <c r="J204" s="65">
        <v>0.95</v>
      </c>
      <c r="K204" s="66">
        <v>0</v>
      </c>
      <c r="L204" s="67">
        <v>531.4</v>
      </c>
      <c r="M204" s="67">
        <v>0.05</v>
      </c>
      <c r="N204" s="67">
        <v>0.05</v>
      </c>
    </row>
    <row r="205" spans="1:14" ht="15" customHeight="1" x14ac:dyDescent="0.2">
      <c r="A205" s="97">
        <v>660</v>
      </c>
      <c r="B205" s="97">
        <v>2000056420339</v>
      </c>
      <c r="C205" s="97">
        <v>450</v>
      </c>
      <c r="D205" s="97">
        <v>2000056420348</v>
      </c>
      <c r="E205" s="60" t="s">
        <v>376</v>
      </c>
      <c r="F205" s="195"/>
      <c r="G205" s="64">
        <v>0.80600000000000005</v>
      </c>
      <c r="H205" s="65">
        <v>10.19</v>
      </c>
      <c r="I205" s="65">
        <v>1.46</v>
      </c>
      <c r="J205" s="65">
        <v>1.46</v>
      </c>
      <c r="K205" s="66">
        <v>0</v>
      </c>
      <c r="L205" s="67">
        <v>692.71</v>
      </c>
      <c r="M205" s="67">
        <v>0.05</v>
      </c>
      <c r="N205" s="67">
        <v>0.05</v>
      </c>
    </row>
    <row r="206" spans="1:14" ht="15" customHeight="1" x14ac:dyDescent="0.2">
      <c r="A206" s="97">
        <v>697</v>
      </c>
      <c r="B206" s="97">
        <v>2000056202416</v>
      </c>
      <c r="C206" s="97">
        <v>797</v>
      </c>
      <c r="D206" s="97">
        <v>2000056202425</v>
      </c>
      <c r="E206" s="60" t="s">
        <v>377</v>
      </c>
      <c r="F206" s="195"/>
      <c r="G206" s="64">
        <v>0</v>
      </c>
      <c r="H206" s="65">
        <v>13.31</v>
      </c>
      <c r="I206" s="65">
        <v>2.25</v>
      </c>
      <c r="J206" s="65">
        <v>2.25</v>
      </c>
      <c r="K206" s="66">
        <v>0</v>
      </c>
      <c r="L206" s="67">
        <v>1023.78</v>
      </c>
      <c r="M206" s="67">
        <v>0.05</v>
      </c>
      <c r="N206" s="67">
        <v>0.05</v>
      </c>
    </row>
    <row r="207" spans="1:14" ht="15" customHeight="1" x14ac:dyDescent="0.2">
      <c r="A207" s="97">
        <v>897</v>
      </c>
      <c r="B207" s="97">
        <v>2000060046760</v>
      </c>
      <c r="C207" s="97">
        <v>933</v>
      </c>
      <c r="D207" s="97">
        <v>2000060046797</v>
      </c>
      <c r="E207" s="60" t="s">
        <v>378</v>
      </c>
      <c r="F207" s="195"/>
      <c r="G207" s="64">
        <v>0</v>
      </c>
      <c r="H207" s="65">
        <v>96.22</v>
      </c>
      <c r="I207" s="65">
        <v>1.1000000000000001</v>
      </c>
      <c r="J207" s="65">
        <v>1.1000000000000001</v>
      </c>
      <c r="K207" s="66">
        <v>0</v>
      </c>
      <c r="L207" s="67">
        <v>20012.830000000002</v>
      </c>
      <c r="M207" s="67">
        <v>0.05</v>
      </c>
      <c r="N207" s="67">
        <v>0.05</v>
      </c>
    </row>
    <row r="208" spans="1:14" ht="15" customHeight="1" x14ac:dyDescent="0.2">
      <c r="A208" s="97">
        <v>669</v>
      </c>
      <c r="B208" s="97">
        <v>2000056532456</v>
      </c>
      <c r="C208" s="97">
        <v>369</v>
      </c>
      <c r="D208" s="97">
        <v>2000056532483</v>
      </c>
      <c r="E208" s="60" t="s">
        <v>379</v>
      </c>
      <c r="F208" s="195">
        <v>1</v>
      </c>
      <c r="G208" s="64">
        <v>0.224</v>
      </c>
      <c r="H208" s="65">
        <v>788.55</v>
      </c>
      <c r="I208" s="65">
        <v>0.84</v>
      </c>
      <c r="J208" s="65">
        <v>0.84</v>
      </c>
      <c r="K208" s="66">
        <v>0</v>
      </c>
      <c r="L208" s="67">
        <v>741.74</v>
      </c>
      <c r="M208" s="67">
        <v>0.05</v>
      </c>
      <c r="N208" s="67">
        <v>0.05</v>
      </c>
    </row>
    <row r="209" spans="1:14" ht="15" customHeight="1" x14ac:dyDescent="0.2">
      <c r="A209" s="97">
        <v>7311</v>
      </c>
      <c r="B209" s="97">
        <v>7311</v>
      </c>
      <c r="C209" s="97">
        <v>7310</v>
      </c>
      <c r="D209" s="97">
        <v>7310</v>
      </c>
      <c r="E209" s="60" t="s">
        <v>380</v>
      </c>
      <c r="F209" s="195"/>
      <c r="G209" s="64">
        <v>0.64900000000000002</v>
      </c>
      <c r="H209" s="65">
        <v>107.32</v>
      </c>
      <c r="I209" s="65">
        <v>0.84</v>
      </c>
      <c r="J209" s="65">
        <v>0.84</v>
      </c>
      <c r="K209" s="66">
        <v>0</v>
      </c>
      <c r="L209" s="67">
        <v>1609.86</v>
      </c>
      <c r="M209" s="67">
        <v>0.05</v>
      </c>
      <c r="N209" s="67">
        <v>0.05</v>
      </c>
    </row>
    <row r="210" spans="1:14" ht="15" customHeight="1" x14ac:dyDescent="0.2">
      <c r="A210" s="97">
        <v>698</v>
      </c>
      <c r="B210" s="97">
        <v>2000056199613</v>
      </c>
      <c r="C210" s="97">
        <v>798</v>
      </c>
      <c r="D210" s="97">
        <v>2000056199701</v>
      </c>
      <c r="E210" s="60" t="s">
        <v>381</v>
      </c>
      <c r="F210" s="195"/>
      <c r="G210" s="64">
        <v>0</v>
      </c>
      <c r="H210" s="65">
        <v>122.01</v>
      </c>
      <c r="I210" s="65">
        <v>0.75</v>
      </c>
      <c r="J210" s="65">
        <v>0.75</v>
      </c>
      <c r="K210" s="66">
        <v>0</v>
      </c>
      <c r="L210" s="67">
        <v>915.08</v>
      </c>
      <c r="M210" s="67">
        <v>0.05</v>
      </c>
      <c r="N210" s="67">
        <v>0.05</v>
      </c>
    </row>
    <row r="211" spans="1:14" ht="15" customHeight="1" x14ac:dyDescent="0.2">
      <c r="A211" s="97">
        <v>699</v>
      </c>
      <c r="B211" s="97">
        <v>2000056191526</v>
      </c>
      <c r="C211" s="97">
        <v>799</v>
      </c>
      <c r="D211" s="97">
        <v>2000056191535</v>
      </c>
      <c r="E211" s="60" t="s">
        <v>382</v>
      </c>
      <c r="F211" s="195"/>
      <c r="G211" s="64">
        <v>0</v>
      </c>
      <c r="H211" s="65">
        <v>41.87</v>
      </c>
      <c r="I211" s="65">
        <v>2.2599999999999998</v>
      </c>
      <c r="J211" s="65">
        <v>2.2599999999999998</v>
      </c>
      <c r="K211" s="66">
        <v>0</v>
      </c>
      <c r="L211" s="67">
        <v>12605.55</v>
      </c>
      <c r="M211" s="67">
        <v>0.05</v>
      </c>
      <c r="N211" s="67">
        <v>0.05</v>
      </c>
    </row>
    <row r="212" spans="1:14" ht="15" customHeight="1" x14ac:dyDescent="0.2">
      <c r="A212" s="97">
        <v>703</v>
      </c>
      <c r="B212" s="97" t="s">
        <v>383</v>
      </c>
      <c r="C212" s="97"/>
      <c r="D212" s="97"/>
      <c r="E212" s="60" t="s">
        <v>384</v>
      </c>
      <c r="F212" s="195">
        <v>3</v>
      </c>
      <c r="G212" s="64">
        <v>0</v>
      </c>
      <c r="H212" s="65">
        <v>73083.679999999993</v>
      </c>
      <c r="I212" s="65">
        <v>1.03</v>
      </c>
      <c r="J212" s="65">
        <v>1.03</v>
      </c>
      <c r="K212" s="66"/>
      <c r="L212" s="67"/>
      <c r="M212" s="67"/>
      <c r="N212" s="67"/>
    </row>
    <row r="213" spans="1:14" ht="15" customHeight="1" x14ac:dyDescent="0.2">
      <c r="A213" s="97">
        <v>730</v>
      </c>
      <c r="B213" s="97">
        <v>2000056058754</v>
      </c>
      <c r="C213" s="97">
        <v>741</v>
      </c>
      <c r="D213" s="97">
        <v>2000056058763</v>
      </c>
      <c r="E213" s="60" t="s">
        <v>385</v>
      </c>
      <c r="F213" s="195"/>
      <c r="G213" s="64">
        <v>0</v>
      </c>
      <c r="H213" s="65">
        <v>2.94</v>
      </c>
      <c r="I213" s="65">
        <v>0.84</v>
      </c>
      <c r="J213" s="65">
        <v>0.84</v>
      </c>
      <c r="K213" s="66">
        <v>0</v>
      </c>
      <c r="L213" s="67">
        <v>129.22999999999999</v>
      </c>
      <c r="M213" s="67">
        <v>0.05</v>
      </c>
      <c r="N213" s="67">
        <v>0.05</v>
      </c>
    </row>
    <row r="214" spans="1:14" ht="15" customHeight="1" x14ac:dyDescent="0.2">
      <c r="A214" s="97">
        <v>731</v>
      </c>
      <c r="B214" s="97">
        <v>2000056151106</v>
      </c>
      <c r="C214" s="97">
        <v>742</v>
      </c>
      <c r="D214" s="97">
        <v>2000056151115</v>
      </c>
      <c r="E214" s="60" t="s">
        <v>386</v>
      </c>
      <c r="F214" s="195">
        <v>1</v>
      </c>
      <c r="G214" s="64">
        <v>0</v>
      </c>
      <c r="H214" s="65">
        <v>822.04</v>
      </c>
      <c r="I214" s="65">
        <v>0.81</v>
      </c>
      <c r="J214" s="65">
        <v>0.81</v>
      </c>
      <c r="K214" s="66">
        <v>0</v>
      </c>
      <c r="L214" s="67">
        <v>81.819999999999993</v>
      </c>
      <c r="M214" s="67">
        <v>0.05</v>
      </c>
      <c r="N214" s="67">
        <v>0.05</v>
      </c>
    </row>
    <row r="215" spans="1:14" ht="15" customHeight="1" x14ac:dyDescent="0.2">
      <c r="A215" s="97">
        <v>732</v>
      </c>
      <c r="B215" s="97">
        <v>2000056098818</v>
      </c>
      <c r="C215" s="97">
        <v>743</v>
      </c>
      <c r="D215" s="97">
        <v>2000056098827</v>
      </c>
      <c r="E215" s="60" t="s">
        <v>387</v>
      </c>
      <c r="F215" s="195"/>
      <c r="G215" s="64">
        <v>0</v>
      </c>
      <c r="H215" s="65">
        <v>2.59</v>
      </c>
      <c r="I215" s="65">
        <v>0.93</v>
      </c>
      <c r="J215" s="65">
        <v>0.93</v>
      </c>
      <c r="K215" s="66">
        <v>0</v>
      </c>
      <c r="L215" s="67">
        <v>129.58000000000001</v>
      </c>
      <c r="M215" s="67">
        <v>0.05</v>
      </c>
      <c r="N215" s="67">
        <v>0.05</v>
      </c>
    </row>
    <row r="216" spans="1:14" ht="15" customHeight="1" x14ac:dyDescent="0.2">
      <c r="A216" s="97">
        <v>673</v>
      </c>
      <c r="B216" s="97">
        <v>2000056551324</v>
      </c>
      <c r="C216" s="97">
        <v>403</v>
      </c>
      <c r="D216" s="97">
        <v>2000056551333</v>
      </c>
      <c r="E216" s="60" t="s">
        <v>388</v>
      </c>
      <c r="F216" s="195"/>
      <c r="G216" s="64">
        <v>0</v>
      </c>
      <c r="H216" s="65">
        <v>35.090000000000003</v>
      </c>
      <c r="I216" s="65">
        <v>1.63</v>
      </c>
      <c r="J216" s="65">
        <v>1.63</v>
      </c>
      <c r="K216" s="66">
        <v>0</v>
      </c>
      <c r="L216" s="67">
        <v>4210.3599999999997</v>
      </c>
      <c r="M216" s="67">
        <v>0.05</v>
      </c>
      <c r="N216" s="67">
        <v>0.05</v>
      </c>
    </row>
    <row r="217" spans="1:14" ht="15" customHeight="1" x14ac:dyDescent="0.2">
      <c r="A217" s="97">
        <v>721</v>
      </c>
      <c r="B217" s="97">
        <v>2000056562292</v>
      </c>
      <c r="C217" s="97">
        <v>451</v>
      </c>
      <c r="D217" s="97">
        <v>2000056562317</v>
      </c>
      <c r="E217" s="60" t="s">
        <v>389</v>
      </c>
      <c r="F217" s="195"/>
      <c r="G217" s="64">
        <v>0</v>
      </c>
      <c r="H217" s="65">
        <v>650.6</v>
      </c>
      <c r="I217" s="65">
        <v>0.74</v>
      </c>
      <c r="J217" s="65">
        <v>0.74</v>
      </c>
      <c r="K217" s="66">
        <v>0</v>
      </c>
      <c r="L217" s="67">
        <v>5452.02</v>
      </c>
      <c r="M217" s="67">
        <v>0.05</v>
      </c>
      <c r="N217" s="67">
        <v>0.05</v>
      </c>
    </row>
    <row r="218" spans="1:14" ht="15" customHeight="1" x14ac:dyDescent="0.2">
      <c r="A218" s="97">
        <v>728</v>
      </c>
      <c r="B218" s="97">
        <v>2000056194191</v>
      </c>
      <c r="C218" s="97">
        <v>978</v>
      </c>
      <c r="D218" s="97">
        <v>2000056194207</v>
      </c>
      <c r="E218" s="60" t="s">
        <v>390</v>
      </c>
      <c r="F218" s="195"/>
      <c r="G218" s="64">
        <v>0.22700000000000001</v>
      </c>
      <c r="H218" s="65">
        <v>6.06</v>
      </c>
      <c r="I218" s="65">
        <v>1.88</v>
      </c>
      <c r="J218" s="65">
        <v>1.88</v>
      </c>
      <c r="K218" s="66">
        <v>0</v>
      </c>
      <c r="L218" s="67">
        <v>2332.59</v>
      </c>
      <c r="M218" s="67">
        <v>0.05</v>
      </c>
      <c r="N218" s="67">
        <v>0.05</v>
      </c>
    </row>
    <row r="219" spans="1:14" ht="15" customHeight="1" x14ac:dyDescent="0.2">
      <c r="A219" s="97">
        <v>901</v>
      </c>
      <c r="B219" s="97">
        <v>2000056139215</v>
      </c>
      <c r="C219" s="97">
        <v>991</v>
      </c>
      <c r="D219" s="97">
        <v>2000056139224</v>
      </c>
      <c r="E219" s="60" t="s">
        <v>391</v>
      </c>
      <c r="F219" s="195"/>
      <c r="G219" s="64">
        <v>0.61899999999999999</v>
      </c>
      <c r="H219" s="65">
        <v>13.27</v>
      </c>
      <c r="I219" s="65">
        <v>4.66</v>
      </c>
      <c r="J219" s="65">
        <v>4.66</v>
      </c>
      <c r="K219" s="66">
        <v>0</v>
      </c>
      <c r="L219" s="67">
        <v>7516.96</v>
      </c>
      <c r="M219" s="67">
        <v>0.05</v>
      </c>
      <c r="N219" s="67">
        <v>0.05</v>
      </c>
    </row>
    <row r="220" spans="1:14" ht="15" customHeight="1" x14ac:dyDescent="0.2">
      <c r="A220" s="97">
        <v>904</v>
      </c>
      <c r="B220" s="97">
        <v>2000056219952</v>
      </c>
      <c r="C220" s="97">
        <v>994</v>
      </c>
      <c r="D220" s="97">
        <v>2000056219980</v>
      </c>
      <c r="E220" s="60" t="s">
        <v>392</v>
      </c>
      <c r="F220" s="195"/>
      <c r="G220" s="64">
        <v>0</v>
      </c>
      <c r="H220" s="65">
        <v>369.95</v>
      </c>
      <c r="I220" s="65">
        <v>0.72</v>
      </c>
      <c r="J220" s="65">
        <v>0.72</v>
      </c>
      <c r="K220" s="66">
        <v>0</v>
      </c>
      <c r="L220" s="67">
        <v>332.95</v>
      </c>
      <c r="M220" s="67">
        <v>0.05</v>
      </c>
      <c r="N220" s="67">
        <v>0.05</v>
      </c>
    </row>
    <row r="221" spans="1:14" ht="15" customHeight="1" x14ac:dyDescent="0.2">
      <c r="A221" s="97">
        <v>905</v>
      </c>
      <c r="B221" s="97">
        <v>2000056200010</v>
      </c>
      <c r="C221" s="97">
        <v>995</v>
      </c>
      <c r="D221" s="97">
        <v>2000056200029</v>
      </c>
      <c r="E221" s="60" t="s">
        <v>393</v>
      </c>
      <c r="F221" s="195"/>
      <c r="G221" s="64">
        <v>0.81799999999999995</v>
      </c>
      <c r="H221" s="65">
        <v>4.87</v>
      </c>
      <c r="I221" s="65">
        <v>1.77</v>
      </c>
      <c r="J221" s="65">
        <v>1.77</v>
      </c>
      <c r="K221" s="66">
        <v>0</v>
      </c>
      <c r="L221" s="67">
        <v>698.03</v>
      </c>
      <c r="M221" s="67">
        <v>0.05</v>
      </c>
      <c r="N221" s="67">
        <v>0.05</v>
      </c>
    </row>
    <row r="222" spans="1:14" ht="15" customHeight="1" x14ac:dyDescent="0.2">
      <c r="A222" s="97">
        <v>906</v>
      </c>
      <c r="B222" s="97">
        <v>2000056138977</v>
      </c>
      <c r="C222" s="97">
        <v>996</v>
      </c>
      <c r="D222" s="97">
        <v>2000056139001</v>
      </c>
      <c r="E222" s="60" t="s">
        <v>394</v>
      </c>
      <c r="F222" s="195"/>
      <c r="G222" s="64">
        <v>0</v>
      </c>
      <c r="H222" s="65">
        <v>3.88</v>
      </c>
      <c r="I222" s="65">
        <v>1.21</v>
      </c>
      <c r="J222" s="65">
        <v>1.21</v>
      </c>
      <c r="K222" s="66">
        <v>0</v>
      </c>
      <c r="L222" s="67">
        <v>699.02</v>
      </c>
      <c r="M222" s="67">
        <v>0.05</v>
      </c>
      <c r="N222" s="67">
        <v>0.05</v>
      </c>
    </row>
    <row r="223" spans="1:14" ht="15" customHeight="1" x14ac:dyDescent="0.2">
      <c r="A223" s="97">
        <v>907</v>
      </c>
      <c r="B223" s="97">
        <v>2000056212033</v>
      </c>
      <c r="C223" s="97">
        <v>997</v>
      </c>
      <c r="D223" s="97">
        <v>2000056212042</v>
      </c>
      <c r="E223" s="60" t="s">
        <v>395</v>
      </c>
      <c r="F223" s="195"/>
      <c r="G223" s="64">
        <v>0</v>
      </c>
      <c r="H223" s="65">
        <v>60.18</v>
      </c>
      <c r="I223" s="65">
        <v>0.78</v>
      </c>
      <c r="J223" s="65">
        <v>0.78</v>
      </c>
      <c r="K223" s="66">
        <v>0</v>
      </c>
      <c r="L223" s="67">
        <v>1094.1600000000001</v>
      </c>
      <c r="M223" s="67">
        <v>0.05</v>
      </c>
      <c r="N223" s="67">
        <v>0.05</v>
      </c>
    </row>
    <row r="224" spans="1:14" ht="15" customHeight="1" x14ac:dyDescent="0.2">
      <c r="A224" s="97">
        <v>908</v>
      </c>
      <c r="B224" s="97">
        <v>2000056139395</v>
      </c>
      <c r="C224" s="97">
        <v>998</v>
      </c>
      <c r="D224" s="97">
        <v>2000056139438</v>
      </c>
      <c r="E224" s="60" t="s">
        <v>396</v>
      </c>
      <c r="F224" s="195"/>
      <c r="G224" s="64">
        <v>1.264</v>
      </c>
      <c r="H224" s="65">
        <v>27.07</v>
      </c>
      <c r="I224" s="65">
        <v>1.37</v>
      </c>
      <c r="J224" s="65">
        <v>1.37</v>
      </c>
      <c r="K224" s="66">
        <v>0</v>
      </c>
      <c r="L224" s="67">
        <v>11504.58</v>
      </c>
      <c r="M224" s="67">
        <v>0.05</v>
      </c>
      <c r="N224" s="67">
        <v>0.05</v>
      </c>
    </row>
    <row r="225" spans="1:14" ht="15" customHeight="1" x14ac:dyDescent="0.2">
      <c r="A225" s="97">
        <v>723</v>
      </c>
      <c r="B225" s="97">
        <v>2000056530788</v>
      </c>
      <c r="C225" s="97">
        <v>953</v>
      </c>
      <c r="D225" s="97">
        <v>2000056530797</v>
      </c>
      <c r="E225" s="60" t="s">
        <v>397</v>
      </c>
      <c r="F225" s="195"/>
      <c r="G225" s="64">
        <v>0</v>
      </c>
      <c r="H225" s="65">
        <v>169.14</v>
      </c>
      <c r="I225" s="65">
        <v>0.92</v>
      </c>
      <c r="J225" s="65">
        <v>0.92</v>
      </c>
      <c r="K225" s="66">
        <v>0</v>
      </c>
      <c r="L225" s="67">
        <v>20508.599999999999</v>
      </c>
      <c r="M225" s="67">
        <v>0.05</v>
      </c>
      <c r="N225" s="67">
        <v>0.05</v>
      </c>
    </row>
    <row r="226" spans="1:14" ht="15" customHeight="1" x14ac:dyDescent="0.2">
      <c r="A226" s="97">
        <v>765</v>
      </c>
      <c r="B226" s="97">
        <v>2000056469176</v>
      </c>
      <c r="C226" s="97">
        <v>983</v>
      </c>
      <c r="D226" s="97">
        <v>2000056469185</v>
      </c>
      <c r="E226" s="60" t="s">
        <v>398</v>
      </c>
      <c r="F226" s="195"/>
      <c r="G226" s="64">
        <v>1.1419999999999999</v>
      </c>
      <c r="H226" s="65">
        <v>25.29</v>
      </c>
      <c r="I226" s="65">
        <v>0.83</v>
      </c>
      <c r="J226" s="65">
        <v>0.83</v>
      </c>
      <c r="K226" s="66">
        <v>0</v>
      </c>
      <c r="L226" s="67">
        <v>1011.79</v>
      </c>
      <c r="M226" s="67">
        <v>0.05</v>
      </c>
      <c r="N226" s="67">
        <v>0.05</v>
      </c>
    </row>
    <row r="227" spans="1:14" ht="15" customHeight="1" x14ac:dyDescent="0.2">
      <c r="A227" s="97" t="s">
        <v>399</v>
      </c>
      <c r="B227" s="97">
        <v>2000056842124</v>
      </c>
      <c r="C227" s="97" t="s">
        <v>400</v>
      </c>
      <c r="D227" s="97">
        <v>2000056842133</v>
      </c>
      <c r="E227" s="60" t="s">
        <v>401</v>
      </c>
      <c r="F227" s="195"/>
      <c r="G227" s="64">
        <v>0.22700000000000001</v>
      </c>
      <c r="H227" s="65">
        <v>3</v>
      </c>
      <c r="I227" s="65">
        <v>2.4700000000000002</v>
      </c>
      <c r="J227" s="65">
        <v>2.4700000000000002</v>
      </c>
      <c r="K227" s="66">
        <v>0</v>
      </c>
      <c r="L227" s="67">
        <v>699.9</v>
      </c>
      <c r="M227" s="67">
        <v>0.05</v>
      </c>
      <c r="N227" s="67">
        <v>0.05</v>
      </c>
    </row>
    <row r="228" spans="1:14" ht="15" customHeight="1" x14ac:dyDescent="0.2">
      <c r="A228" s="97">
        <v>7492</v>
      </c>
      <c r="B228" s="97">
        <v>7492</v>
      </c>
      <c r="C228" s="97">
        <v>7493</v>
      </c>
      <c r="D228" s="97">
        <v>7493</v>
      </c>
      <c r="E228" s="60" t="s">
        <v>402</v>
      </c>
      <c r="F228" s="195"/>
      <c r="G228" s="64">
        <v>0.82299999999999995</v>
      </c>
      <c r="H228" s="65">
        <v>17.79</v>
      </c>
      <c r="I228" s="65">
        <v>0.89</v>
      </c>
      <c r="J228" s="65">
        <v>0.89</v>
      </c>
      <c r="K228" s="66">
        <v>0</v>
      </c>
      <c r="L228" s="67">
        <v>711.5</v>
      </c>
      <c r="M228" s="67">
        <v>0.05</v>
      </c>
      <c r="N228" s="67">
        <v>0.05</v>
      </c>
    </row>
    <row r="229" spans="1:14" ht="15" customHeight="1" x14ac:dyDescent="0.2">
      <c r="A229" s="97">
        <v>746</v>
      </c>
      <c r="B229" s="97">
        <v>2000056488513</v>
      </c>
      <c r="C229" s="97">
        <v>748</v>
      </c>
      <c r="D229" s="97">
        <v>2000056488531</v>
      </c>
      <c r="E229" s="60" t="s">
        <v>403</v>
      </c>
      <c r="F229" s="195"/>
      <c r="G229" s="64">
        <v>0</v>
      </c>
      <c r="H229" s="65">
        <v>1.52</v>
      </c>
      <c r="I229" s="65">
        <v>1.87</v>
      </c>
      <c r="J229" s="65">
        <v>1.87</v>
      </c>
      <c r="K229" s="66">
        <v>0</v>
      </c>
      <c r="L229" s="67">
        <v>812.77</v>
      </c>
      <c r="M229" s="67">
        <v>0.05</v>
      </c>
      <c r="N229" s="67">
        <v>0.05</v>
      </c>
    </row>
    <row r="230" spans="1:14" ht="15" customHeight="1" x14ac:dyDescent="0.2">
      <c r="A230" s="97" t="s">
        <v>404</v>
      </c>
      <c r="B230" s="97">
        <v>2000056866055</v>
      </c>
      <c r="C230" s="97" t="s">
        <v>405</v>
      </c>
      <c r="D230" s="97">
        <v>2000056866064</v>
      </c>
      <c r="E230" s="60" t="s">
        <v>406</v>
      </c>
      <c r="F230" s="195"/>
      <c r="G230" s="64">
        <v>0</v>
      </c>
      <c r="H230" s="65">
        <v>10.74</v>
      </c>
      <c r="I230" s="65">
        <v>0.86</v>
      </c>
      <c r="J230" s="65">
        <v>0.86</v>
      </c>
      <c r="K230" s="66">
        <v>0</v>
      </c>
      <c r="L230" s="67">
        <v>692.16</v>
      </c>
      <c r="M230" s="67">
        <v>0.05</v>
      </c>
      <c r="N230" s="67">
        <v>0.05</v>
      </c>
    </row>
    <row r="231" spans="1:14" ht="15" customHeight="1" x14ac:dyDescent="0.2">
      <c r="A231" s="97">
        <v>766</v>
      </c>
      <c r="B231" s="97">
        <v>2000056537213</v>
      </c>
      <c r="C231" s="97">
        <v>966</v>
      </c>
      <c r="D231" s="97">
        <v>2000056537222</v>
      </c>
      <c r="E231" s="60" t="s">
        <v>407</v>
      </c>
      <c r="F231" s="195"/>
      <c r="G231" s="64">
        <v>0.81499999999999995</v>
      </c>
      <c r="H231" s="65">
        <v>23.32</v>
      </c>
      <c r="I231" s="65">
        <v>0.85</v>
      </c>
      <c r="J231" s="65">
        <v>0.85</v>
      </c>
      <c r="K231" s="66">
        <v>0</v>
      </c>
      <c r="L231" s="67">
        <v>1916.65</v>
      </c>
      <c r="M231" s="67">
        <v>0.05</v>
      </c>
      <c r="N231" s="67">
        <v>0.05</v>
      </c>
    </row>
    <row r="232" spans="1:14" ht="15" customHeight="1" x14ac:dyDescent="0.2">
      <c r="A232" s="97" t="s">
        <v>408</v>
      </c>
      <c r="B232" s="97">
        <v>2000056521960</v>
      </c>
      <c r="C232" s="97" t="s">
        <v>409</v>
      </c>
      <c r="D232" s="97">
        <v>2000056522003</v>
      </c>
      <c r="E232" s="60" t="s">
        <v>410</v>
      </c>
      <c r="F232" s="195"/>
      <c r="G232" s="64">
        <v>0.872</v>
      </c>
      <c r="H232" s="65">
        <v>16.91</v>
      </c>
      <c r="I232" s="65">
        <v>1.34</v>
      </c>
      <c r="J232" s="65">
        <v>1.34</v>
      </c>
      <c r="K232" s="66">
        <v>0</v>
      </c>
      <c r="L232" s="67">
        <v>386.46</v>
      </c>
      <c r="M232" s="67">
        <v>0.05</v>
      </c>
      <c r="N232" s="67">
        <v>0.05</v>
      </c>
    </row>
    <row r="233" spans="1:14" ht="15" customHeight="1" x14ac:dyDescent="0.2">
      <c r="A233" s="97" t="s">
        <v>411</v>
      </c>
      <c r="B233" s="97">
        <v>2000056839896</v>
      </c>
      <c r="C233" s="97" t="s">
        <v>412</v>
      </c>
      <c r="D233" s="97">
        <v>2000056839901</v>
      </c>
      <c r="E233" s="60" t="s">
        <v>413</v>
      </c>
      <c r="F233" s="195">
        <v>1</v>
      </c>
      <c r="G233" s="64">
        <v>0.20699999999999999</v>
      </c>
      <c r="H233" s="65">
        <v>780.1</v>
      </c>
      <c r="I233" s="65">
        <v>1.08</v>
      </c>
      <c r="J233" s="65">
        <v>1.08</v>
      </c>
      <c r="K233" s="66">
        <v>0</v>
      </c>
      <c r="L233" s="67">
        <v>694.49</v>
      </c>
      <c r="M233" s="67">
        <v>0.05</v>
      </c>
      <c r="N233" s="67">
        <v>0.05</v>
      </c>
    </row>
    <row r="234" spans="1:14" ht="15" customHeight="1" x14ac:dyDescent="0.2">
      <c r="A234" s="97">
        <v>897</v>
      </c>
      <c r="B234" s="97">
        <v>2000060018140</v>
      </c>
      <c r="C234" s="97">
        <v>933</v>
      </c>
      <c r="D234" s="97">
        <v>2000060018150</v>
      </c>
      <c r="E234" s="60" t="s">
        <v>414</v>
      </c>
      <c r="F234" s="195"/>
      <c r="G234" s="64">
        <v>0.80300000000000005</v>
      </c>
      <c r="H234" s="65">
        <v>36.58</v>
      </c>
      <c r="I234" s="65">
        <v>1.23</v>
      </c>
      <c r="J234" s="65">
        <v>1.23</v>
      </c>
      <c r="K234" s="66">
        <v>0</v>
      </c>
      <c r="L234" s="67">
        <v>1117.76</v>
      </c>
      <c r="M234" s="67">
        <v>0.05</v>
      </c>
      <c r="N234" s="67">
        <v>0.05</v>
      </c>
    </row>
    <row r="235" spans="1:14" ht="15" customHeight="1" x14ac:dyDescent="0.2">
      <c r="A235" s="97">
        <v>767</v>
      </c>
      <c r="B235" s="97">
        <v>2000056535670</v>
      </c>
      <c r="C235" s="97">
        <v>467</v>
      </c>
      <c r="D235" s="97">
        <v>2000056535740</v>
      </c>
      <c r="E235" s="60" t="s">
        <v>415</v>
      </c>
      <c r="F235" s="195"/>
      <c r="G235" s="64">
        <v>0</v>
      </c>
      <c r="H235" s="65">
        <v>5.76</v>
      </c>
      <c r="I235" s="65">
        <v>1.05</v>
      </c>
      <c r="J235" s="65">
        <v>1.05</v>
      </c>
      <c r="K235" s="66">
        <v>0</v>
      </c>
      <c r="L235" s="67">
        <v>864.23</v>
      </c>
      <c r="M235" s="67">
        <v>0.05</v>
      </c>
      <c r="N235" s="67">
        <v>0.05</v>
      </c>
    </row>
    <row r="236" spans="1:14" ht="15" customHeight="1" x14ac:dyDescent="0.2">
      <c r="A236" s="97">
        <v>768</v>
      </c>
      <c r="B236" s="97">
        <v>2000056345452</v>
      </c>
      <c r="C236" s="97">
        <v>468</v>
      </c>
      <c r="D236" s="97">
        <v>2000056345461</v>
      </c>
      <c r="E236" s="60" t="s">
        <v>416</v>
      </c>
      <c r="F236" s="195"/>
      <c r="G236" s="64">
        <v>0</v>
      </c>
      <c r="H236" s="65">
        <v>35.159999999999997</v>
      </c>
      <c r="I236" s="65">
        <v>0.8</v>
      </c>
      <c r="J236" s="65">
        <v>0.8</v>
      </c>
      <c r="K236" s="66">
        <v>0</v>
      </c>
      <c r="L236" s="67">
        <v>1230.58</v>
      </c>
      <c r="M236" s="67">
        <v>0.05</v>
      </c>
      <c r="N236" s="67">
        <v>0.05</v>
      </c>
    </row>
    <row r="237" spans="1:14" ht="15" customHeight="1" x14ac:dyDescent="0.2">
      <c r="A237" s="97" t="s">
        <v>417</v>
      </c>
      <c r="B237" s="97">
        <v>2000056520910</v>
      </c>
      <c r="C237" s="97" t="s">
        <v>418</v>
      </c>
      <c r="D237" s="97">
        <v>2000056520957</v>
      </c>
      <c r="E237" s="60" t="s">
        <v>419</v>
      </c>
      <c r="F237" s="195"/>
      <c r="G237" s="64">
        <v>0.86799999999999999</v>
      </c>
      <c r="H237" s="65">
        <v>16.91</v>
      </c>
      <c r="I237" s="65">
        <v>1.34</v>
      </c>
      <c r="J237" s="65">
        <v>1.34</v>
      </c>
      <c r="K237" s="66">
        <v>0</v>
      </c>
      <c r="L237" s="67">
        <v>386.46</v>
      </c>
      <c r="M237" s="67">
        <v>0.05</v>
      </c>
      <c r="N237" s="67">
        <v>0.05</v>
      </c>
    </row>
    <row r="238" spans="1:14" ht="15" customHeight="1" x14ac:dyDescent="0.2">
      <c r="A238" s="97" t="s">
        <v>420</v>
      </c>
      <c r="B238" s="97">
        <v>2000056860080</v>
      </c>
      <c r="C238" s="97" t="s">
        <v>421</v>
      </c>
      <c r="D238" s="97">
        <v>2000056860090</v>
      </c>
      <c r="E238" s="60" t="s">
        <v>422</v>
      </c>
      <c r="F238" s="195"/>
      <c r="G238" s="64">
        <v>0.98499999999999999</v>
      </c>
      <c r="H238" s="65">
        <v>28.15</v>
      </c>
      <c r="I238" s="65">
        <v>1.03</v>
      </c>
      <c r="J238" s="65">
        <v>1.03</v>
      </c>
      <c r="K238" s="66">
        <v>0</v>
      </c>
      <c r="L238" s="67">
        <v>1126.19</v>
      </c>
      <c r="M238" s="67">
        <v>0.05</v>
      </c>
      <c r="N238" s="67">
        <v>0.05</v>
      </c>
    </row>
    <row r="239" spans="1:14" ht="48" customHeight="1" x14ac:dyDescent="0.2">
      <c r="A239" s="97">
        <v>769</v>
      </c>
      <c r="B239" s="97" t="s">
        <v>423</v>
      </c>
      <c r="C239" s="97">
        <v>984</v>
      </c>
      <c r="D239" s="97" t="s">
        <v>424</v>
      </c>
      <c r="E239" s="60" t="s">
        <v>425</v>
      </c>
      <c r="F239" s="195"/>
      <c r="G239" s="64">
        <v>0.223</v>
      </c>
      <c r="H239" s="65">
        <v>5.68</v>
      </c>
      <c r="I239" s="65">
        <v>0.85</v>
      </c>
      <c r="J239" s="65">
        <v>0.85</v>
      </c>
      <c r="K239" s="66">
        <v>0</v>
      </c>
      <c r="L239" s="67">
        <v>397.69</v>
      </c>
      <c r="M239" s="67">
        <v>0.05</v>
      </c>
      <c r="N239" s="67">
        <v>0.05</v>
      </c>
    </row>
    <row r="240" spans="1:14" ht="15" customHeight="1" x14ac:dyDescent="0.2">
      <c r="A240" s="97" t="s">
        <v>426</v>
      </c>
      <c r="B240" s="97">
        <v>2000056865497</v>
      </c>
      <c r="C240" s="97" t="s">
        <v>427</v>
      </c>
      <c r="D240" s="97">
        <v>2000056865479</v>
      </c>
      <c r="E240" s="60" t="s">
        <v>428</v>
      </c>
      <c r="F240" s="195"/>
      <c r="G240" s="64">
        <v>0</v>
      </c>
      <c r="H240" s="65">
        <v>27.76</v>
      </c>
      <c r="I240" s="65">
        <v>0.88</v>
      </c>
      <c r="J240" s="65">
        <v>0.88</v>
      </c>
      <c r="K240" s="66">
        <v>0</v>
      </c>
      <c r="L240" s="67">
        <v>1009.33</v>
      </c>
      <c r="M240" s="67">
        <v>0.05</v>
      </c>
      <c r="N240" s="67">
        <v>0.05</v>
      </c>
    </row>
    <row r="241" spans="1:14" ht="15" customHeight="1" x14ac:dyDescent="0.2">
      <c r="A241" s="97">
        <v>771</v>
      </c>
      <c r="B241" s="97">
        <v>2000056477646</v>
      </c>
      <c r="C241" s="97">
        <v>951</v>
      </c>
      <c r="D241" s="97">
        <v>2000056477682</v>
      </c>
      <c r="E241" s="60" t="s">
        <v>429</v>
      </c>
      <c r="F241" s="195"/>
      <c r="G241" s="64">
        <v>0.22600000000000001</v>
      </c>
      <c r="H241" s="65">
        <v>8.68</v>
      </c>
      <c r="I241" s="65">
        <v>0.99</v>
      </c>
      <c r="J241" s="65">
        <v>0.99</v>
      </c>
      <c r="K241" s="66">
        <v>0</v>
      </c>
      <c r="L241" s="67">
        <v>694.22</v>
      </c>
      <c r="M241" s="67">
        <v>0.05</v>
      </c>
      <c r="N241" s="67">
        <v>0.05</v>
      </c>
    </row>
    <row r="242" spans="1:14" ht="15" customHeight="1" x14ac:dyDescent="0.2">
      <c r="A242" s="97">
        <v>7490</v>
      </c>
      <c r="B242" s="97">
        <v>7490</v>
      </c>
      <c r="C242" s="97">
        <v>7491</v>
      </c>
      <c r="D242" s="97">
        <v>7491</v>
      </c>
      <c r="E242" s="60" t="s">
        <v>430</v>
      </c>
      <c r="F242" s="195"/>
      <c r="G242" s="64">
        <v>0</v>
      </c>
      <c r="H242" s="65">
        <v>25.29</v>
      </c>
      <c r="I242" s="65">
        <v>0.93</v>
      </c>
      <c r="J242" s="65">
        <v>0.93</v>
      </c>
      <c r="K242" s="66">
        <v>0</v>
      </c>
      <c r="L242" s="67">
        <v>1011.79</v>
      </c>
      <c r="M242" s="67">
        <v>0.05</v>
      </c>
      <c r="N242" s="67">
        <v>0.05</v>
      </c>
    </row>
    <row r="243" spans="1:14" ht="15" customHeight="1" x14ac:dyDescent="0.2">
      <c r="A243" s="97">
        <v>7496</v>
      </c>
      <c r="B243" s="97">
        <v>7496</v>
      </c>
      <c r="C243" s="97">
        <v>7497</v>
      </c>
      <c r="D243" s="97">
        <v>7497</v>
      </c>
      <c r="E243" s="60" t="s">
        <v>431</v>
      </c>
      <c r="F243" s="195"/>
      <c r="G243" s="64">
        <v>0</v>
      </c>
      <c r="H243" s="65">
        <v>54.26</v>
      </c>
      <c r="I243" s="65">
        <v>0.84</v>
      </c>
      <c r="J243" s="65">
        <v>0.84</v>
      </c>
      <c r="K243" s="66">
        <v>0</v>
      </c>
      <c r="L243" s="67">
        <v>2284.38</v>
      </c>
      <c r="M243" s="67">
        <v>0.05</v>
      </c>
      <c r="N243" s="67">
        <v>0.05</v>
      </c>
    </row>
    <row r="244" spans="1:14" ht="15" customHeight="1" x14ac:dyDescent="0.2">
      <c r="A244" s="97" t="s">
        <v>432</v>
      </c>
      <c r="B244" s="97">
        <v>2000056474868</v>
      </c>
      <c r="C244" s="97" t="s">
        <v>433</v>
      </c>
      <c r="D244" s="97">
        <v>2000056474877</v>
      </c>
      <c r="E244" s="60" t="s">
        <v>434</v>
      </c>
      <c r="F244" s="195"/>
      <c r="G244" s="64">
        <v>0</v>
      </c>
      <c r="H244" s="65">
        <v>33.76</v>
      </c>
      <c r="I244" s="65">
        <v>1.1499999999999999</v>
      </c>
      <c r="J244" s="65">
        <v>1.1499999999999999</v>
      </c>
      <c r="K244" s="66">
        <v>0</v>
      </c>
      <c r="L244" s="67">
        <v>3743.36</v>
      </c>
      <c r="M244" s="67">
        <v>0.05</v>
      </c>
      <c r="N244" s="67">
        <v>0.05</v>
      </c>
    </row>
    <row r="245" spans="1:14" ht="15" customHeight="1" x14ac:dyDescent="0.2">
      <c r="A245" s="97">
        <v>774</v>
      </c>
      <c r="B245" s="97">
        <v>2000056474380</v>
      </c>
      <c r="C245" s="97">
        <v>644</v>
      </c>
      <c r="D245" s="97">
        <v>2000056474399</v>
      </c>
      <c r="E245" s="60" t="s">
        <v>435</v>
      </c>
      <c r="F245" s="195"/>
      <c r="G245" s="64">
        <v>0</v>
      </c>
      <c r="H245" s="65">
        <v>2.0099999999999998</v>
      </c>
      <c r="I245" s="65">
        <v>1.45</v>
      </c>
      <c r="J245" s="65">
        <v>1.45</v>
      </c>
      <c r="K245" s="66">
        <v>0</v>
      </c>
      <c r="L245" s="67">
        <v>401.36</v>
      </c>
      <c r="M245" s="67">
        <v>0.05</v>
      </c>
      <c r="N245" s="67">
        <v>0.05</v>
      </c>
    </row>
    <row r="246" spans="1:14" ht="15" customHeight="1" x14ac:dyDescent="0.2">
      <c r="A246" s="97" t="s">
        <v>436</v>
      </c>
      <c r="B246" s="97">
        <v>2000056631430</v>
      </c>
      <c r="C246" s="97" t="s">
        <v>437</v>
      </c>
      <c r="D246" s="97">
        <v>2000056631440</v>
      </c>
      <c r="E246" s="60" t="s">
        <v>438</v>
      </c>
      <c r="F246" s="195"/>
      <c r="G246" s="64">
        <v>0</v>
      </c>
      <c r="H246" s="65">
        <v>2.0099999999999998</v>
      </c>
      <c r="I246" s="65">
        <v>0.86</v>
      </c>
      <c r="J246" s="65">
        <v>0.86</v>
      </c>
      <c r="K246" s="66">
        <v>0</v>
      </c>
      <c r="L246" s="67">
        <v>401.36</v>
      </c>
      <c r="M246" s="67">
        <v>0.05</v>
      </c>
      <c r="N246" s="67">
        <v>0.05</v>
      </c>
    </row>
    <row r="247" spans="1:14" ht="15" customHeight="1" x14ac:dyDescent="0.2">
      <c r="A247" s="97">
        <v>733</v>
      </c>
      <c r="B247" s="97">
        <v>2000056705135</v>
      </c>
      <c r="C247" s="97">
        <v>744</v>
      </c>
      <c r="D247" s="97">
        <v>2000056705144</v>
      </c>
      <c r="E247" s="60" t="s">
        <v>439</v>
      </c>
      <c r="F247" s="195"/>
      <c r="G247" s="64">
        <v>0</v>
      </c>
      <c r="H247" s="65">
        <v>62.47</v>
      </c>
      <c r="I247" s="65">
        <v>1.62</v>
      </c>
      <c r="J247" s="65">
        <v>1.62</v>
      </c>
      <c r="K247" s="66">
        <v>0</v>
      </c>
      <c r="L247" s="67">
        <v>2839.01</v>
      </c>
      <c r="M247" s="67">
        <v>0.05</v>
      </c>
      <c r="N247" s="67">
        <v>0.05</v>
      </c>
    </row>
    <row r="248" spans="1:14" ht="15" customHeight="1" x14ac:dyDescent="0.2">
      <c r="A248" s="97">
        <v>775</v>
      </c>
      <c r="B248" s="97">
        <v>2000056366860</v>
      </c>
      <c r="C248" s="97">
        <v>986</v>
      </c>
      <c r="D248" s="97">
        <v>2000056366930</v>
      </c>
      <c r="E248" s="60" t="s">
        <v>440</v>
      </c>
      <c r="F248" s="195"/>
      <c r="G248" s="64">
        <v>0</v>
      </c>
      <c r="H248" s="65">
        <v>13.78</v>
      </c>
      <c r="I248" s="65">
        <v>1.34</v>
      </c>
      <c r="J248" s="65">
        <v>1.34</v>
      </c>
      <c r="K248" s="66">
        <v>0</v>
      </c>
      <c r="L248" s="67">
        <v>689.12</v>
      </c>
      <c r="M248" s="67">
        <v>0.05</v>
      </c>
      <c r="N248" s="67">
        <v>0.05</v>
      </c>
    </row>
    <row r="249" spans="1:14" ht="45" customHeight="1" x14ac:dyDescent="0.2">
      <c r="A249" s="97" t="s">
        <v>441</v>
      </c>
      <c r="B249" s="97" t="s">
        <v>442</v>
      </c>
      <c r="C249" s="97"/>
      <c r="D249" s="97"/>
      <c r="E249" s="60" t="s">
        <v>443</v>
      </c>
      <c r="F249" s="195">
        <v>2</v>
      </c>
      <c r="G249" s="64">
        <v>0.24399999999999999</v>
      </c>
      <c r="H249" s="65">
        <v>10093.07</v>
      </c>
      <c r="I249" s="65">
        <v>1.19</v>
      </c>
      <c r="J249" s="65">
        <v>1.19</v>
      </c>
      <c r="K249" s="66"/>
      <c r="L249" s="67"/>
      <c r="M249" s="67"/>
      <c r="N249" s="67"/>
    </row>
    <row r="250" spans="1:14" ht="15" customHeight="1" x14ac:dyDescent="0.2">
      <c r="A250" s="97">
        <v>776</v>
      </c>
      <c r="B250" s="97">
        <v>2000056563570</v>
      </c>
      <c r="C250" s="97">
        <v>976</v>
      </c>
      <c r="D250" s="97">
        <v>2000056563589</v>
      </c>
      <c r="E250" s="60" t="s">
        <v>444</v>
      </c>
      <c r="F250" s="195"/>
      <c r="G250" s="64">
        <v>0.79</v>
      </c>
      <c r="H250" s="65">
        <v>43.68</v>
      </c>
      <c r="I250" s="65">
        <v>0.73</v>
      </c>
      <c r="J250" s="65">
        <v>0.73</v>
      </c>
      <c r="K250" s="66">
        <v>0</v>
      </c>
      <c r="L250" s="67">
        <v>659.22</v>
      </c>
      <c r="M250" s="67">
        <v>0.05</v>
      </c>
      <c r="N250" s="67">
        <v>0.05</v>
      </c>
    </row>
    <row r="251" spans="1:14" ht="15" customHeight="1" x14ac:dyDescent="0.2">
      <c r="A251" s="97" t="s">
        <v>445</v>
      </c>
      <c r="B251" s="97">
        <v>2000056866037</v>
      </c>
      <c r="C251" s="97" t="s">
        <v>446</v>
      </c>
      <c r="D251" s="97">
        <v>2000056866046</v>
      </c>
      <c r="E251" s="60" t="s">
        <v>447</v>
      </c>
      <c r="F251" s="195">
        <v>1</v>
      </c>
      <c r="G251" s="64">
        <v>0.60699999999999998</v>
      </c>
      <c r="H251" s="65">
        <v>790.6</v>
      </c>
      <c r="I251" s="65">
        <v>0.77</v>
      </c>
      <c r="J251" s="65">
        <v>0.77</v>
      </c>
      <c r="K251" s="66">
        <v>0</v>
      </c>
      <c r="L251" s="67">
        <v>359.35</v>
      </c>
      <c r="M251" s="67">
        <v>0.05</v>
      </c>
      <c r="N251" s="67">
        <v>0.05</v>
      </c>
    </row>
    <row r="252" spans="1:14" ht="15" customHeight="1" x14ac:dyDescent="0.2">
      <c r="A252" s="97" t="s">
        <v>448</v>
      </c>
      <c r="B252" s="97">
        <v>2000056848135</v>
      </c>
      <c r="C252" s="97" t="s">
        <v>449</v>
      </c>
      <c r="D252" s="97">
        <v>2000056848144</v>
      </c>
      <c r="E252" s="60" t="s">
        <v>450</v>
      </c>
      <c r="F252" s="195">
        <v>1</v>
      </c>
      <c r="G252" s="64">
        <v>0</v>
      </c>
      <c r="H252" s="65">
        <v>778.13</v>
      </c>
      <c r="I252" s="65">
        <v>1.35</v>
      </c>
      <c r="J252" s="65">
        <v>1.35</v>
      </c>
      <c r="K252" s="66">
        <v>0</v>
      </c>
      <c r="L252" s="67">
        <v>1030.6400000000001</v>
      </c>
      <c r="M252" s="67">
        <v>0.05</v>
      </c>
      <c r="N252" s="67">
        <v>0.05</v>
      </c>
    </row>
    <row r="253" spans="1:14" ht="15" customHeight="1" x14ac:dyDescent="0.2">
      <c r="A253" s="97" t="s">
        <v>451</v>
      </c>
      <c r="B253" s="97">
        <v>2000056774592</v>
      </c>
      <c r="C253" s="97" t="s">
        <v>452</v>
      </c>
      <c r="D253" s="97">
        <v>2000056774608</v>
      </c>
      <c r="E253" s="60" t="s">
        <v>453</v>
      </c>
      <c r="F253" s="195"/>
      <c r="G253" s="64">
        <v>0.224</v>
      </c>
      <c r="H253" s="65">
        <v>8.33</v>
      </c>
      <c r="I253" s="65">
        <v>0.8</v>
      </c>
      <c r="J253" s="65">
        <v>0.8</v>
      </c>
      <c r="K253" s="66">
        <v>0</v>
      </c>
      <c r="L253" s="67">
        <v>694.57</v>
      </c>
      <c r="M253" s="67">
        <v>0.05</v>
      </c>
      <c r="N253" s="67">
        <v>0.05</v>
      </c>
    </row>
    <row r="254" spans="1:14" ht="15" customHeight="1" x14ac:dyDescent="0.2">
      <c r="A254" s="97" t="s">
        <v>454</v>
      </c>
      <c r="B254" s="97">
        <v>2000056647928</v>
      </c>
      <c r="C254" s="97" t="s">
        <v>455</v>
      </c>
      <c r="D254" s="97">
        <v>2000056647946</v>
      </c>
      <c r="E254" s="60" t="s">
        <v>456</v>
      </c>
      <c r="F254" s="195">
        <v>1</v>
      </c>
      <c r="G254" s="64">
        <v>0</v>
      </c>
      <c r="H254" s="65">
        <v>774.27</v>
      </c>
      <c r="I254" s="65">
        <v>1.44</v>
      </c>
      <c r="J254" s="65">
        <v>1.44</v>
      </c>
      <c r="K254" s="66">
        <v>0</v>
      </c>
      <c r="L254" s="67">
        <v>413.33</v>
      </c>
      <c r="M254" s="67">
        <v>0.05</v>
      </c>
      <c r="N254" s="67">
        <v>0.05</v>
      </c>
    </row>
    <row r="255" spans="1:14" ht="15" customHeight="1" x14ac:dyDescent="0.2">
      <c r="A255" s="97" t="s">
        <v>457</v>
      </c>
      <c r="B255" s="97">
        <v>2000056456743</v>
      </c>
      <c r="C255" s="97" t="s">
        <v>458</v>
      </c>
      <c r="D255" s="97">
        <v>2000056456850</v>
      </c>
      <c r="E255" s="60" t="s">
        <v>459</v>
      </c>
      <c r="F255" s="195"/>
      <c r="G255" s="64">
        <v>0</v>
      </c>
      <c r="H255" s="65">
        <v>36.67</v>
      </c>
      <c r="I255" s="65">
        <v>0.74</v>
      </c>
      <c r="J255" s="65">
        <v>0.74</v>
      </c>
      <c r="K255" s="66">
        <v>0</v>
      </c>
      <c r="L255" s="67">
        <v>366.7</v>
      </c>
      <c r="M255" s="67">
        <v>0.05</v>
      </c>
      <c r="N255" s="67">
        <v>0.05</v>
      </c>
    </row>
    <row r="256" spans="1:14" ht="15" customHeight="1" x14ac:dyDescent="0.2">
      <c r="A256" s="97" t="s">
        <v>460</v>
      </c>
      <c r="B256" s="97">
        <v>2000056872183</v>
      </c>
      <c r="C256" s="97" t="s">
        <v>461</v>
      </c>
      <c r="D256" s="97">
        <v>2000056872305</v>
      </c>
      <c r="E256" s="60" t="s">
        <v>462</v>
      </c>
      <c r="F256" s="195"/>
      <c r="G256" s="64">
        <v>0</v>
      </c>
      <c r="H256" s="65">
        <v>16.88</v>
      </c>
      <c r="I256" s="65">
        <v>1.06</v>
      </c>
      <c r="J256" s="65">
        <v>1.06</v>
      </c>
      <c r="K256" s="66">
        <v>0</v>
      </c>
      <c r="L256" s="67">
        <v>1688.13</v>
      </c>
      <c r="M256" s="67">
        <v>0.05</v>
      </c>
      <c r="N256" s="67">
        <v>0.05</v>
      </c>
    </row>
    <row r="257" spans="1:14" ht="15" customHeight="1" x14ac:dyDescent="0.2">
      <c r="A257" s="97">
        <v>838</v>
      </c>
      <c r="B257" s="97">
        <v>2000056479129</v>
      </c>
      <c r="C257" s="97">
        <v>638</v>
      </c>
      <c r="D257" s="97">
        <v>2000056479138</v>
      </c>
      <c r="E257" s="60" t="s">
        <v>463</v>
      </c>
      <c r="F257" s="195"/>
      <c r="G257" s="64">
        <v>0</v>
      </c>
      <c r="H257" s="65">
        <v>61.41</v>
      </c>
      <c r="I257" s="65">
        <v>1</v>
      </c>
      <c r="J257" s="65">
        <v>1</v>
      </c>
      <c r="K257" s="66">
        <v>0</v>
      </c>
      <c r="L257" s="67">
        <v>2670.05</v>
      </c>
      <c r="M257" s="67">
        <v>0.05</v>
      </c>
      <c r="N257" s="67">
        <v>0.05</v>
      </c>
    </row>
    <row r="258" spans="1:14" ht="15" customHeight="1" x14ac:dyDescent="0.2">
      <c r="A258" s="97">
        <v>843</v>
      </c>
      <c r="B258" s="97">
        <v>2000056465942</v>
      </c>
      <c r="C258" s="97">
        <v>643</v>
      </c>
      <c r="D258" s="97">
        <v>2000056465970</v>
      </c>
      <c r="E258" s="60" t="s">
        <v>464</v>
      </c>
      <c r="F258" s="195"/>
      <c r="G258" s="64">
        <v>0</v>
      </c>
      <c r="H258" s="65">
        <v>5.54</v>
      </c>
      <c r="I258" s="65">
        <v>0.95</v>
      </c>
      <c r="J258" s="65">
        <v>0.95</v>
      </c>
      <c r="K258" s="66">
        <v>0</v>
      </c>
      <c r="L258" s="67">
        <v>424.12</v>
      </c>
      <c r="M258" s="67">
        <v>0.05</v>
      </c>
      <c r="N258" s="67">
        <v>0.05</v>
      </c>
    </row>
    <row r="259" spans="1:14" ht="12.75" x14ac:dyDescent="0.2">
      <c r="A259" s="97">
        <v>871</v>
      </c>
      <c r="B259" s="97">
        <v>2000056504928</v>
      </c>
      <c r="C259" s="97">
        <v>981</v>
      </c>
      <c r="D259" s="97">
        <v>2000056504937</v>
      </c>
      <c r="E259" s="60" t="s">
        <v>465</v>
      </c>
      <c r="F259" s="195"/>
      <c r="G259" s="64">
        <v>0</v>
      </c>
      <c r="H259" s="65">
        <v>9.84</v>
      </c>
      <c r="I259" s="65">
        <v>0.86</v>
      </c>
      <c r="J259" s="65">
        <v>0.86</v>
      </c>
      <c r="K259" s="66">
        <v>0</v>
      </c>
      <c r="L259" s="67">
        <v>393.53</v>
      </c>
      <c r="M259" s="67">
        <v>0.05</v>
      </c>
      <c r="N259" s="67">
        <v>0.05</v>
      </c>
    </row>
    <row r="260" spans="1:14" ht="12.75" x14ac:dyDescent="0.2">
      <c r="A260" s="97">
        <v>879</v>
      </c>
      <c r="B260" s="97">
        <v>2000056522323</v>
      </c>
      <c r="C260" s="97">
        <v>988</v>
      </c>
      <c r="D260" s="97">
        <v>2000056522332</v>
      </c>
      <c r="E260" s="60" t="s">
        <v>466</v>
      </c>
      <c r="F260" s="195"/>
      <c r="G260" s="64">
        <v>0</v>
      </c>
      <c r="H260" s="65">
        <v>14.37</v>
      </c>
      <c r="I260" s="65">
        <v>1.1499999999999999</v>
      </c>
      <c r="J260" s="65">
        <v>1.1499999999999999</v>
      </c>
      <c r="K260" s="66">
        <v>0</v>
      </c>
      <c r="L260" s="67">
        <v>914.26</v>
      </c>
      <c r="M260" s="67">
        <v>0.05</v>
      </c>
      <c r="N260" s="67">
        <v>0.05</v>
      </c>
    </row>
    <row r="261" spans="1:14" ht="12.75" x14ac:dyDescent="0.2">
      <c r="A261" s="97">
        <v>887</v>
      </c>
      <c r="B261" s="97">
        <v>2000056527544</v>
      </c>
      <c r="C261" s="97">
        <v>992</v>
      </c>
      <c r="D261" s="97">
        <v>2000056527562</v>
      </c>
      <c r="E261" s="60" t="s">
        <v>467</v>
      </c>
      <c r="F261" s="195"/>
      <c r="G261" s="64">
        <v>0.22700000000000001</v>
      </c>
      <c r="H261" s="65">
        <v>45.1</v>
      </c>
      <c r="I261" s="65">
        <v>2.34</v>
      </c>
      <c r="J261" s="65">
        <v>2.34</v>
      </c>
      <c r="K261" s="66">
        <v>0</v>
      </c>
      <c r="L261" s="67">
        <v>9622.15</v>
      </c>
      <c r="M261" s="67">
        <v>0.05</v>
      </c>
      <c r="N261" s="67">
        <v>0.05</v>
      </c>
    </row>
    <row r="262" spans="1:14" ht="25.5" x14ac:dyDescent="0.2">
      <c r="A262" s="97">
        <v>900</v>
      </c>
      <c r="B262" s="97" t="s">
        <v>468</v>
      </c>
      <c r="C262" s="97">
        <v>950</v>
      </c>
      <c r="D262" s="97">
        <v>2000056873498</v>
      </c>
      <c r="E262" s="60" t="s">
        <v>469</v>
      </c>
      <c r="F262" s="195"/>
      <c r="G262" s="64">
        <v>0.20899999999999999</v>
      </c>
      <c r="H262" s="65">
        <v>12.04</v>
      </c>
      <c r="I262" s="65">
        <v>0.77</v>
      </c>
      <c r="J262" s="65">
        <v>0.77</v>
      </c>
      <c r="K262" s="66">
        <v>0</v>
      </c>
      <c r="L262" s="67">
        <v>963.59</v>
      </c>
      <c r="M262" s="67">
        <v>0.05</v>
      </c>
      <c r="N262" s="67">
        <v>0.05</v>
      </c>
    </row>
    <row r="263" spans="1:14" ht="12.75" x14ac:dyDescent="0.2">
      <c r="A263" s="97" t="s">
        <v>470</v>
      </c>
      <c r="B263" s="97">
        <v>2000056873512</v>
      </c>
      <c r="C263" s="97" t="s">
        <v>471</v>
      </c>
      <c r="D263" s="97">
        <v>2000056873530</v>
      </c>
      <c r="E263" s="60" t="s">
        <v>472</v>
      </c>
      <c r="F263" s="195"/>
      <c r="G263" s="64">
        <v>0.78700000000000003</v>
      </c>
      <c r="H263" s="65">
        <v>31.93</v>
      </c>
      <c r="I263" s="65">
        <v>1.34</v>
      </c>
      <c r="J263" s="65">
        <v>1.34</v>
      </c>
      <c r="K263" s="66">
        <v>0</v>
      </c>
      <c r="L263" s="67">
        <v>1330.43</v>
      </c>
      <c r="M263" s="67">
        <v>0.05</v>
      </c>
      <c r="N263" s="67">
        <v>0.05</v>
      </c>
    </row>
    <row r="264" spans="1:14" ht="12.75" x14ac:dyDescent="0.2">
      <c r="A264" s="97" t="s">
        <v>473</v>
      </c>
      <c r="B264" s="97">
        <v>2000056644670</v>
      </c>
      <c r="C264" s="97" t="s">
        <v>474</v>
      </c>
      <c r="D264" s="97">
        <v>2000056644680</v>
      </c>
      <c r="E264" s="60" t="s">
        <v>475</v>
      </c>
      <c r="F264" s="195"/>
      <c r="G264" s="64">
        <v>0</v>
      </c>
      <c r="H264" s="65">
        <v>4.3899999999999997</v>
      </c>
      <c r="I264" s="65">
        <v>1.18</v>
      </c>
      <c r="J264" s="65">
        <v>1.18</v>
      </c>
      <c r="K264" s="66">
        <v>0</v>
      </c>
      <c r="L264" s="67">
        <v>270.67</v>
      </c>
      <c r="M264" s="67">
        <v>0.05</v>
      </c>
      <c r="N264" s="67">
        <v>0.05</v>
      </c>
    </row>
    <row r="265" spans="1:14" ht="12.75" x14ac:dyDescent="0.2">
      <c r="A265" s="97" t="s">
        <v>476</v>
      </c>
      <c r="B265" s="97">
        <v>2000056774788</v>
      </c>
      <c r="C265" s="97" t="s">
        <v>477</v>
      </c>
      <c r="D265" s="97">
        <v>2000056774797</v>
      </c>
      <c r="E265" s="60" t="s">
        <v>478</v>
      </c>
      <c r="F265" s="195">
        <v>1</v>
      </c>
      <c r="G265" s="64">
        <v>0</v>
      </c>
      <c r="H265" s="65">
        <v>781.29</v>
      </c>
      <c r="I265" s="65">
        <v>1.52</v>
      </c>
      <c r="J265" s="65">
        <v>1.52</v>
      </c>
      <c r="K265" s="66">
        <v>0</v>
      </c>
      <c r="L265" s="67">
        <v>2533.86</v>
      </c>
      <c r="M265" s="67">
        <v>0.05</v>
      </c>
      <c r="N265" s="67">
        <v>0.05</v>
      </c>
    </row>
    <row r="266" spans="1:14" ht="12.75" x14ac:dyDescent="0.2">
      <c r="A266" s="97">
        <v>897</v>
      </c>
      <c r="B266" s="97" t="s">
        <v>479</v>
      </c>
      <c r="C266" s="97">
        <v>933</v>
      </c>
      <c r="D266" s="97" t="s">
        <v>479</v>
      </c>
      <c r="E266" s="60" t="s">
        <v>480</v>
      </c>
      <c r="F266" s="195"/>
      <c r="G266" s="64">
        <v>0</v>
      </c>
      <c r="H266" s="65">
        <v>199.34</v>
      </c>
      <c r="I266" s="65">
        <v>1.2</v>
      </c>
      <c r="J266" s="65">
        <v>1.2</v>
      </c>
      <c r="K266" s="66">
        <v>0</v>
      </c>
      <c r="L266" s="67">
        <v>797.35</v>
      </c>
      <c r="M266" s="67">
        <v>0.05</v>
      </c>
      <c r="N266" s="67">
        <v>0.05</v>
      </c>
    </row>
    <row r="267" spans="1:14" ht="12.75" x14ac:dyDescent="0.2">
      <c r="A267" s="97" t="s">
        <v>481</v>
      </c>
      <c r="B267" s="97">
        <v>2000057382881</v>
      </c>
      <c r="C267" s="97" t="s">
        <v>482</v>
      </c>
      <c r="D267" s="97">
        <v>2000057382890</v>
      </c>
      <c r="E267" s="60" t="s">
        <v>483</v>
      </c>
      <c r="F267" s="195"/>
      <c r="G267" s="64">
        <v>0</v>
      </c>
      <c r="H267" s="65">
        <v>4.4000000000000004</v>
      </c>
      <c r="I267" s="65">
        <v>1.9</v>
      </c>
      <c r="J267" s="65">
        <v>1.9</v>
      </c>
      <c r="K267" s="66">
        <v>0</v>
      </c>
      <c r="L267" s="67">
        <v>338.85</v>
      </c>
      <c r="M267" s="67">
        <v>0.05</v>
      </c>
      <c r="N267" s="67">
        <v>0.05</v>
      </c>
    </row>
    <row r="268" spans="1:14" ht="12.75" x14ac:dyDescent="0.2">
      <c r="A268" s="97" t="s">
        <v>484</v>
      </c>
      <c r="B268" s="97">
        <v>2000057829816</v>
      </c>
      <c r="C268" s="97" t="s">
        <v>485</v>
      </c>
      <c r="D268" s="97">
        <v>2000057829825</v>
      </c>
      <c r="E268" s="60" t="s">
        <v>486</v>
      </c>
      <c r="F268" s="195"/>
      <c r="G268" s="64">
        <v>0</v>
      </c>
      <c r="H268" s="65">
        <v>60.11</v>
      </c>
      <c r="I268" s="65">
        <v>1.65</v>
      </c>
      <c r="J268" s="65">
        <v>1.65</v>
      </c>
      <c r="K268" s="66">
        <v>0</v>
      </c>
      <c r="L268" s="67">
        <v>2404.58</v>
      </c>
      <c r="M268" s="67">
        <v>0.05</v>
      </c>
      <c r="N268" s="67">
        <v>0.05</v>
      </c>
    </row>
    <row r="269" spans="1:14" ht="12.75" x14ac:dyDescent="0.2">
      <c r="A269" s="97">
        <v>7372</v>
      </c>
      <c r="B269" s="97">
        <v>7372</v>
      </c>
      <c r="C269" s="97">
        <v>7373</v>
      </c>
      <c r="D269" s="97">
        <v>7373</v>
      </c>
      <c r="E269" s="60" t="s">
        <v>487</v>
      </c>
      <c r="F269" s="195"/>
      <c r="G269" s="64">
        <v>0</v>
      </c>
      <c r="H269" s="65">
        <v>35.69</v>
      </c>
      <c r="I269" s="65">
        <v>1.02</v>
      </c>
      <c r="J269" s="65">
        <v>1.02</v>
      </c>
      <c r="K269" s="66">
        <v>0</v>
      </c>
      <c r="L269" s="67">
        <v>793</v>
      </c>
      <c r="M269" s="67">
        <v>0.05</v>
      </c>
      <c r="N269" s="67">
        <v>0.05</v>
      </c>
    </row>
    <row r="270" spans="1:14" ht="12.75" x14ac:dyDescent="0.2">
      <c r="A270" s="97" t="s">
        <v>488</v>
      </c>
      <c r="B270" s="97">
        <v>2000056721085</v>
      </c>
      <c r="C270" s="97" t="s">
        <v>489</v>
      </c>
      <c r="D270" s="97">
        <v>2000056721128</v>
      </c>
      <c r="E270" s="60" t="s">
        <v>490</v>
      </c>
      <c r="F270" s="195"/>
      <c r="G270" s="64">
        <v>0</v>
      </c>
      <c r="H270" s="65">
        <v>16.5</v>
      </c>
      <c r="I270" s="65">
        <v>0.86</v>
      </c>
      <c r="J270" s="65">
        <v>0.86</v>
      </c>
      <c r="K270" s="66">
        <v>0</v>
      </c>
      <c r="L270" s="67">
        <v>395.93</v>
      </c>
      <c r="M270" s="67">
        <v>0.05</v>
      </c>
      <c r="N270" s="67">
        <v>0.05</v>
      </c>
    </row>
    <row r="271" spans="1:14" ht="12.75" x14ac:dyDescent="0.2">
      <c r="A271" s="97" t="s">
        <v>491</v>
      </c>
      <c r="B271" s="97">
        <v>2000056873489</v>
      </c>
      <c r="C271" s="97" t="s">
        <v>492</v>
      </c>
      <c r="D271" s="97">
        <v>2000056873503</v>
      </c>
      <c r="E271" s="60" t="s">
        <v>493</v>
      </c>
      <c r="F271" s="195"/>
      <c r="G271" s="64">
        <v>0.20899999999999999</v>
      </c>
      <c r="H271" s="65">
        <v>97.56</v>
      </c>
      <c r="I271" s="65">
        <v>0.77</v>
      </c>
      <c r="J271" s="65">
        <v>0.77</v>
      </c>
      <c r="K271" s="66">
        <v>0</v>
      </c>
      <c r="L271" s="67">
        <v>97.56</v>
      </c>
      <c r="M271" s="67">
        <v>0.05</v>
      </c>
      <c r="N271" s="67">
        <v>0.05</v>
      </c>
    </row>
    <row r="272" spans="1:14" ht="12.75" x14ac:dyDescent="0.2">
      <c r="A272" s="97" t="s">
        <v>494</v>
      </c>
      <c r="B272" s="97">
        <v>2000056970234</v>
      </c>
      <c r="C272" s="97" t="s">
        <v>495</v>
      </c>
      <c r="D272" s="97">
        <v>2000056970243</v>
      </c>
      <c r="E272" s="60" t="s">
        <v>496</v>
      </c>
      <c r="F272" s="195"/>
      <c r="G272" s="64">
        <v>1.2310000000000001</v>
      </c>
      <c r="H272" s="65">
        <v>17.05</v>
      </c>
      <c r="I272" s="65">
        <v>0.86</v>
      </c>
      <c r="J272" s="65">
        <v>0.86</v>
      </c>
      <c r="K272" s="66">
        <v>0</v>
      </c>
      <c r="L272" s="67">
        <v>410.29</v>
      </c>
      <c r="M272" s="67">
        <v>0.05</v>
      </c>
      <c r="N272" s="67">
        <v>0.05</v>
      </c>
    </row>
    <row r="273" spans="1:14" ht="12.75" x14ac:dyDescent="0.2">
      <c r="A273" s="97">
        <v>899</v>
      </c>
      <c r="B273" s="97" t="s">
        <v>479</v>
      </c>
      <c r="C273" s="97">
        <v>935</v>
      </c>
      <c r="D273" s="97" t="s">
        <v>479</v>
      </c>
      <c r="E273" s="60" t="s">
        <v>497</v>
      </c>
      <c r="F273" s="195"/>
      <c r="G273" s="64">
        <v>0</v>
      </c>
      <c r="H273" s="65">
        <v>5598.68</v>
      </c>
      <c r="I273" s="65">
        <v>0.47</v>
      </c>
      <c r="J273" s="65">
        <v>0.47</v>
      </c>
      <c r="K273" s="66">
        <v>0</v>
      </c>
      <c r="L273" s="67">
        <v>5598.68</v>
      </c>
      <c r="M273" s="67">
        <v>0.05</v>
      </c>
      <c r="N273" s="67">
        <v>0.05</v>
      </c>
    </row>
    <row r="274" spans="1:14" ht="12.75" x14ac:dyDescent="0.2">
      <c r="A274" s="97">
        <v>7459</v>
      </c>
      <c r="B274" s="97">
        <v>7459</v>
      </c>
      <c r="C274" s="97">
        <v>7460</v>
      </c>
      <c r="D274" s="97">
        <v>7460</v>
      </c>
      <c r="E274" s="60" t="s">
        <v>498</v>
      </c>
      <c r="F274" s="195"/>
      <c r="G274" s="64">
        <v>0</v>
      </c>
      <c r="H274" s="65">
        <v>442.33</v>
      </c>
      <c r="I274" s="65">
        <v>0.66</v>
      </c>
      <c r="J274" s="65">
        <v>0.66</v>
      </c>
      <c r="K274" s="66">
        <v>0</v>
      </c>
      <c r="L274" s="67">
        <v>442.33</v>
      </c>
      <c r="M274" s="67">
        <v>0.05</v>
      </c>
      <c r="N274" s="67">
        <v>0.05</v>
      </c>
    </row>
    <row r="275" spans="1:14" ht="12.75" x14ac:dyDescent="0.2">
      <c r="A275" s="97" t="s">
        <v>499</v>
      </c>
      <c r="B275" s="97">
        <v>2000056879230</v>
      </c>
      <c r="C275" s="97" t="s">
        <v>500</v>
      </c>
      <c r="D275" s="97">
        <v>2000056879240</v>
      </c>
      <c r="E275" s="60" t="s">
        <v>501</v>
      </c>
      <c r="F275" s="195"/>
      <c r="G275" s="64">
        <v>0</v>
      </c>
      <c r="H275" s="65">
        <v>2.58</v>
      </c>
      <c r="I275" s="65">
        <v>1.44</v>
      </c>
      <c r="J275" s="65">
        <v>1.44</v>
      </c>
      <c r="K275" s="66">
        <v>0</v>
      </c>
      <c r="L275" s="67">
        <v>284.41000000000003</v>
      </c>
      <c r="M275" s="67">
        <v>0.05</v>
      </c>
      <c r="N275" s="67">
        <v>0.05</v>
      </c>
    </row>
    <row r="276" spans="1:14" ht="12.75" x14ac:dyDescent="0.2">
      <c r="A276" s="97" t="s">
        <v>502</v>
      </c>
      <c r="B276" s="97">
        <v>2000056873521</v>
      </c>
      <c r="C276" s="97" t="s">
        <v>503</v>
      </c>
      <c r="D276" s="97">
        <v>2000056873540</v>
      </c>
      <c r="E276" s="60" t="s">
        <v>504</v>
      </c>
      <c r="F276" s="195"/>
      <c r="G276" s="64">
        <v>0.70499999999999996</v>
      </c>
      <c r="H276" s="65">
        <v>163.47999999999999</v>
      </c>
      <c r="I276" s="65">
        <v>1.25</v>
      </c>
      <c r="J276" s="65">
        <v>1.25</v>
      </c>
      <c r="K276" s="66">
        <v>0</v>
      </c>
      <c r="L276" s="67">
        <v>163.47999999999999</v>
      </c>
      <c r="M276" s="67">
        <v>0.05</v>
      </c>
      <c r="N276" s="67">
        <v>0.05</v>
      </c>
    </row>
    <row r="277" spans="1:14" ht="12.75" x14ac:dyDescent="0.2">
      <c r="A277" s="97" t="s">
        <v>505</v>
      </c>
      <c r="B277" s="97">
        <v>2000057162785</v>
      </c>
      <c r="C277" s="97" t="s">
        <v>506</v>
      </c>
      <c r="D277" s="97">
        <v>2000057162794</v>
      </c>
      <c r="E277" s="60" t="s">
        <v>507</v>
      </c>
      <c r="F277" s="195"/>
      <c r="G277" s="64">
        <v>0.22800000000000001</v>
      </c>
      <c r="H277" s="65">
        <v>315.01</v>
      </c>
      <c r="I277" s="65">
        <v>0.77</v>
      </c>
      <c r="J277" s="65">
        <v>0.77</v>
      </c>
      <c r="K277" s="66">
        <v>0</v>
      </c>
      <c r="L277" s="67">
        <v>393.76</v>
      </c>
      <c r="M277" s="67">
        <v>0.05</v>
      </c>
      <c r="N277" s="67">
        <v>0.05</v>
      </c>
    </row>
    <row r="278" spans="1:14" ht="12.75" x14ac:dyDescent="0.2">
      <c r="A278" s="97">
        <v>897</v>
      </c>
      <c r="B278" s="97">
        <v>2000060474248</v>
      </c>
      <c r="C278" s="97">
        <v>933</v>
      </c>
      <c r="D278" s="97">
        <v>2000060474257</v>
      </c>
      <c r="E278" s="60" t="s">
        <v>508</v>
      </c>
      <c r="F278" s="195"/>
      <c r="G278" s="64">
        <v>0</v>
      </c>
      <c r="H278" s="65">
        <v>391.48</v>
      </c>
      <c r="I278" s="65">
        <v>1.1000000000000001</v>
      </c>
      <c r="J278" s="65">
        <v>1.1000000000000001</v>
      </c>
      <c r="K278" s="66">
        <v>0</v>
      </c>
      <c r="L278" s="67">
        <v>391.48</v>
      </c>
      <c r="M278" s="67">
        <v>0.05</v>
      </c>
      <c r="N278" s="67">
        <v>0.05</v>
      </c>
    </row>
    <row r="279" spans="1:14" ht="12.75" x14ac:dyDescent="0.2">
      <c r="A279" s="97">
        <v>821</v>
      </c>
      <c r="B279" s="97">
        <v>2000057983865</v>
      </c>
      <c r="C279" s="97" t="s">
        <v>509</v>
      </c>
      <c r="D279" s="97">
        <v>2000057983847</v>
      </c>
      <c r="E279" s="60" t="s">
        <v>510</v>
      </c>
      <c r="F279" s="195"/>
      <c r="G279" s="64">
        <v>0</v>
      </c>
      <c r="H279" s="65">
        <v>1901.19</v>
      </c>
      <c r="I279" s="65">
        <v>0.56999999999999995</v>
      </c>
      <c r="J279" s="65">
        <v>0.56999999999999995</v>
      </c>
      <c r="K279" s="66">
        <v>0</v>
      </c>
      <c r="L279" s="67">
        <v>1901.19</v>
      </c>
      <c r="M279" s="67">
        <v>0.05</v>
      </c>
      <c r="N279" s="67">
        <v>0.05</v>
      </c>
    </row>
    <row r="280" spans="1:14" ht="12.75" x14ac:dyDescent="0.2">
      <c r="A280" s="97">
        <v>7515</v>
      </c>
      <c r="B280" s="97">
        <v>7515</v>
      </c>
      <c r="C280" s="97">
        <v>7516</v>
      </c>
      <c r="D280" s="97">
        <v>7516</v>
      </c>
      <c r="E280" s="60" t="s">
        <v>511</v>
      </c>
      <c r="F280" s="195"/>
      <c r="G280" s="64">
        <v>0.29799999999999999</v>
      </c>
      <c r="H280" s="65">
        <v>690.9</v>
      </c>
      <c r="I280" s="65">
        <v>0.7</v>
      </c>
      <c r="J280" s="65">
        <v>0.7</v>
      </c>
      <c r="K280" s="66">
        <v>0</v>
      </c>
      <c r="L280" s="67">
        <v>727.27</v>
      </c>
      <c r="M280" s="67">
        <v>0.05</v>
      </c>
      <c r="N280" s="67">
        <v>0.05</v>
      </c>
    </row>
    <row r="281" spans="1:14" ht="12.75" x14ac:dyDescent="0.2">
      <c r="A281" s="97" t="s">
        <v>512</v>
      </c>
      <c r="B281" s="97">
        <v>2000057082465</v>
      </c>
      <c r="C281" s="97" t="s">
        <v>513</v>
      </c>
      <c r="D281" s="97">
        <v>2000057082474</v>
      </c>
      <c r="E281" s="60" t="s">
        <v>514</v>
      </c>
      <c r="F281" s="195"/>
      <c r="G281" s="64">
        <v>0</v>
      </c>
      <c r="H281" s="65">
        <v>159.18</v>
      </c>
      <c r="I281" s="65">
        <v>0.72</v>
      </c>
      <c r="J281" s="65">
        <v>0.72</v>
      </c>
      <c r="K281" s="66">
        <v>0</v>
      </c>
      <c r="L281" s="67">
        <v>253.24</v>
      </c>
      <c r="M281" s="67">
        <v>0.05</v>
      </c>
      <c r="N281" s="67">
        <v>0.05</v>
      </c>
    </row>
    <row r="282" spans="1:14" ht="12.75" x14ac:dyDescent="0.2">
      <c r="A282" s="97">
        <v>7527</v>
      </c>
      <c r="B282" s="97">
        <v>7527</v>
      </c>
      <c r="C282" s="97">
        <v>7528</v>
      </c>
      <c r="D282" s="97">
        <v>7528</v>
      </c>
      <c r="E282" s="60" t="s">
        <v>515</v>
      </c>
      <c r="F282" s="195"/>
      <c r="G282" s="64">
        <v>0</v>
      </c>
      <c r="H282" s="65">
        <v>767.72</v>
      </c>
      <c r="I282" s="65">
        <v>1.1000000000000001</v>
      </c>
      <c r="J282" s="65">
        <v>1.1000000000000001</v>
      </c>
      <c r="K282" s="66">
        <v>0</v>
      </c>
      <c r="L282" s="67">
        <v>767.72</v>
      </c>
      <c r="M282" s="67">
        <v>0.05</v>
      </c>
      <c r="N282" s="67">
        <v>0.05</v>
      </c>
    </row>
    <row r="283" spans="1:14" ht="12.75" x14ac:dyDescent="0.2">
      <c r="A283" s="97" t="s">
        <v>516</v>
      </c>
      <c r="B283" s="97">
        <v>2000057173796</v>
      </c>
      <c r="C283" s="97" t="s">
        <v>517</v>
      </c>
      <c r="D283" s="97">
        <v>2000056212186</v>
      </c>
      <c r="E283" s="60" t="s">
        <v>518</v>
      </c>
      <c r="F283" s="195"/>
      <c r="G283" s="64">
        <v>0.22700000000000001</v>
      </c>
      <c r="H283" s="65">
        <v>3.11</v>
      </c>
      <c r="I283" s="65">
        <v>2.2400000000000002</v>
      </c>
      <c r="J283" s="65">
        <v>2.2400000000000002</v>
      </c>
      <c r="K283" s="66">
        <v>0</v>
      </c>
      <c r="L283" s="67">
        <v>449.28</v>
      </c>
      <c r="M283" s="67">
        <v>0.05</v>
      </c>
      <c r="N283" s="67">
        <v>0.05</v>
      </c>
    </row>
    <row r="284" spans="1:14" ht="12.75" x14ac:dyDescent="0.2">
      <c r="A284" s="97">
        <v>897</v>
      </c>
      <c r="B284" s="97" t="s">
        <v>479</v>
      </c>
      <c r="C284" s="97">
        <v>933</v>
      </c>
      <c r="D284" s="97" t="s">
        <v>479</v>
      </c>
      <c r="E284" s="60" t="s">
        <v>519</v>
      </c>
      <c r="F284" s="195"/>
      <c r="G284" s="64">
        <v>0</v>
      </c>
      <c r="H284" s="65">
        <v>408.66</v>
      </c>
      <c r="I284" s="65">
        <v>0.71</v>
      </c>
      <c r="J284" s="65">
        <v>0.71</v>
      </c>
      <c r="K284" s="66">
        <v>0</v>
      </c>
      <c r="L284" s="67">
        <v>350.28</v>
      </c>
      <c r="M284" s="67">
        <v>0.05</v>
      </c>
      <c r="N284" s="67">
        <v>0.05</v>
      </c>
    </row>
    <row r="285" spans="1:14" ht="12.75" x14ac:dyDescent="0.2">
      <c r="A285" s="97">
        <v>899</v>
      </c>
      <c r="B285" s="97" t="s">
        <v>479</v>
      </c>
      <c r="C285" s="97">
        <v>935</v>
      </c>
      <c r="D285" s="97" t="s">
        <v>479</v>
      </c>
      <c r="E285" s="60" t="s">
        <v>520</v>
      </c>
      <c r="F285" s="195"/>
      <c r="G285" s="64">
        <v>0</v>
      </c>
      <c r="H285" s="65">
        <v>2359.0500000000002</v>
      </c>
      <c r="I285" s="65">
        <v>0.56999999999999995</v>
      </c>
      <c r="J285" s="65">
        <v>0.56999999999999995</v>
      </c>
      <c r="K285" s="66">
        <v>0</v>
      </c>
      <c r="L285" s="67">
        <v>2359.0500000000002</v>
      </c>
      <c r="M285" s="67">
        <v>0.05</v>
      </c>
      <c r="N285" s="67">
        <v>0.05</v>
      </c>
    </row>
    <row r="286" spans="1:14" ht="25.5" x14ac:dyDescent="0.2">
      <c r="A286" s="97">
        <v>745</v>
      </c>
      <c r="B286" s="97" t="s">
        <v>521</v>
      </c>
      <c r="C286" s="97"/>
      <c r="D286" s="97"/>
      <c r="E286" s="60" t="s">
        <v>522</v>
      </c>
      <c r="F286" s="195">
        <v>4</v>
      </c>
      <c r="G286" s="64">
        <v>0.224</v>
      </c>
      <c r="H286" s="65">
        <v>78427.37</v>
      </c>
      <c r="I286" s="65">
        <v>1.31</v>
      </c>
      <c r="J286" s="65">
        <v>1.31</v>
      </c>
      <c r="K286" s="66"/>
      <c r="L286" s="67"/>
      <c r="M286" s="67"/>
      <c r="N286" s="67"/>
    </row>
    <row r="287" spans="1:14" ht="12.75" x14ac:dyDescent="0.2">
      <c r="A287" s="97" t="s">
        <v>523</v>
      </c>
      <c r="B287" s="97">
        <v>2000057337337</v>
      </c>
      <c r="C287" s="97"/>
      <c r="D287" s="97"/>
      <c r="E287" s="60" t="s">
        <v>524</v>
      </c>
      <c r="F287" s="195">
        <v>4</v>
      </c>
      <c r="G287" s="64">
        <v>0</v>
      </c>
      <c r="H287" s="65">
        <v>90389.95</v>
      </c>
      <c r="I287" s="65">
        <v>1.1299999999999999</v>
      </c>
      <c r="J287" s="65">
        <v>1.1299999999999999</v>
      </c>
      <c r="K287" s="66"/>
      <c r="L287" s="67"/>
      <c r="M287" s="67"/>
      <c r="N287" s="67"/>
    </row>
    <row r="288" spans="1:14" ht="12.75" x14ac:dyDescent="0.2">
      <c r="A288" s="97">
        <v>897</v>
      </c>
      <c r="B288" s="97" t="s">
        <v>479</v>
      </c>
      <c r="C288" s="97"/>
      <c r="D288" s="97"/>
      <c r="E288" s="60" t="s">
        <v>525</v>
      </c>
      <c r="F288" s="195">
        <v>4</v>
      </c>
      <c r="G288" s="64">
        <v>0.58099999999999996</v>
      </c>
      <c r="H288" s="65">
        <v>63907.4</v>
      </c>
      <c r="I288" s="65">
        <v>0.49</v>
      </c>
      <c r="J288" s="65">
        <v>0.49</v>
      </c>
      <c r="K288" s="66"/>
      <c r="L288" s="67"/>
      <c r="M288" s="67"/>
      <c r="N288" s="67"/>
    </row>
    <row r="289" spans="1:14" ht="12.75" x14ac:dyDescent="0.2">
      <c r="A289" s="97">
        <v>897</v>
      </c>
      <c r="B289" s="97" t="s">
        <v>479</v>
      </c>
      <c r="C289" s="97"/>
      <c r="D289" s="97"/>
      <c r="E289" s="60" t="s">
        <v>526</v>
      </c>
      <c r="F289" s="195">
        <v>4</v>
      </c>
      <c r="G289" s="64">
        <v>0</v>
      </c>
      <c r="H289" s="65">
        <v>64603.41</v>
      </c>
      <c r="I289" s="65">
        <v>0.86</v>
      </c>
      <c r="J289" s="65">
        <v>0.86</v>
      </c>
      <c r="K289" s="66"/>
      <c r="L289" s="67"/>
      <c r="M289" s="67"/>
      <c r="N289" s="67"/>
    </row>
    <row r="290" spans="1:14" ht="12.75" x14ac:dyDescent="0.2">
      <c r="A290" s="97">
        <v>897</v>
      </c>
      <c r="B290" s="97">
        <v>2000057906648</v>
      </c>
      <c r="C290" s="97">
        <v>933</v>
      </c>
      <c r="D290" s="97">
        <v>2000057906657</v>
      </c>
      <c r="E290" s="60" t="s">
        <v>527</v>
      </c>
      <c r="F290" s="195"/>
      <c r="G290" s="64">
        <v>0.61399999999999999</v>
      </c>
      <c r="H290" s="65">
        <v>2.1800000000000002</v>
      </c>
      <c r="I290" s="65">
        <v>1.28</v>
      </c>
      <c r="J290" s="65">
        <v>1.28</v>
      </c>
      <c r="K290" s="66">
        <v>0</v>
      </c>
      <c r="L290" s="67">
        <v>595.19000000000005</v>
      </c>
      <c r="M290" s="67">
        <v>0.05</v>
      </c>
      <c r="N290" s="67">
        <v>0.05</v>
      </c>
    </row>
    <row r="291" spans="1:14" ht="12.75" x14ac:dyDescent="0.2">
      <c r="A291" s="97">
        <v>897</v>
      </c>
      <c r="B291" s="97">
        <v>2000060019376</v>
      </c>
      <c r="C291" s="97">
        <v>933</v>
      </c>
      <c r="D291" s="97">
        <v>2000060019385</v>
      </c>
      <c r="E291" s="60" t="s">
        <v>528</v>
      </c>
      <c r="F291" s="195"/>
      <c r="G291" s="64">
        <v>0</v>
      </c>
      <c r="H291" s="65">
        <v>1264.9100000000001</v>
      </c>
      <c r="I291" s="65">
        <v>0.78</v>
      </c>
      <c r="J291" s="65">
        <v>0.78</v>
      </c>
      <c r="K291" s="66">
        <v>0</v>
      </c>
      <c r="L291" s="67">
        <v>1201.25</v>
      </c>
      <c r="M291" s="67">
        <v>0.05</v>
      </c>
      <c r="N291" s="67">
        <v>0.05</v>
      </c>
    </row>
    <row r="292" spans="1:14" ht="12.75" x14ac:dyDescent="0.2">
      <c r="A292" s="97">
        <v>897</v>
      </c>
      <c r="B292" s="97" t="s">
        <v>479</v>
      </c>
      <c r="C292" s="97">
        <v>933</v>
      </c>
      <c r="D292" s="97" t="s">
        <v>479</v>
      </c>
      <c r="E292" s="60" t="s">
        <v>529</v>
      </c>
      <c r="F292" s="195"/>
      <c r="G292" s="64">
        <v>0.20799999999999999</v>
      </c>
      <c r="H292" s="65">
        <v>5.36</v>
      </c>
      <c r="I292" s="65">
        <v>1.17</v>
      </c>
      <c r="J292" s="65">
        <v>1.17</v>
      </c>
      <c r="K292" s="66">
        <v>0</v>
      </c>
      <c r="L292" s="67">
        <v>407.07</v>
      </c>
      <c r="M292" s="67">
        <v>0.05</v>
      </c>
      <c r="N292" s="67">
        <v>0.05</v>
      </c>
    </row>
    <row r="293" spans="1:14" ht="12.75" x14ac:dyDescent="0.2">
      <c r="A293" s="97">
        <v>739</v>
      </c>
      <c r="B293" s="97" t="s">
        <v>479</v>
      </c>
      <c r="C293" s="97"/>
      <c r="D293" s="97"/>
      <c r="E293" s="60" t="s">
        <v>530</v>
      </c>
      <c r="F293" s="195">
        <v>4</v>
      </c>
      <c r="G293" s="64">
        <v>0</v>
      </c>
      <c r="H293" s="65">
        <v>92629.27</v>
      </c>
      <c r="I293" s="65">
        <v>4.01</v>
      </c>
      <c r="J293" s="65">
        <v>4.01</v>
      </c>
      <c r="K293" s="66"/>
      <c r="L293" s="67"/>
      <c r="M293" s="67"/>
      <c r="N293" s="67"/>
    </row>
    <row r="294" spans="1:14" ht="12.75" x14ac:dyDescent="0.2">
      <c r="A294" s="97">
        <v>897</v>
      </c>
      <c r="B294" s="97" t="s">
        <v>479</v>
      </c>
      <c r="C294" s="97">
        <v>933</v>
      </c>
      <c r="D294" s="97" t="s">
        <v>479</v>
      </c>
      <c r="E294" s="60" t="s">
        <v>531</v>
      </c>
      <c r="F294" s="195"/>
      <c r="G294" s="64">
        <v>0</v>
      </c>
      <c r="H294" s="65">
        <v>2132.6</v>
      </c>
      <c r="I294" s="65">
        <v>1.07</v>
      </c>
      <c r="J294" s="65">
        <v>1.07</v>
      </c>
      <c r="K294" s="66">
        <v>0</v>
      </c>
      <c r="L294" s="67">
        <v>2132.6</v>
      </c>
      <c r="M294" s="67">
        <v>0.05</v>
      </c>
      <c r="N294" s="67">
        <v>0.05</v>
      </c>
    </row>
    <row r="295" spans="1:14" ht="12.75" x14ac:dyDescent="0.2">
      <c r="A295" s="97">
        <v>897</v>
      </c>
      <c r="B295" s="97" t="s">
        <v>479</v>
      </c>
      <c r="C295" s="97">
        <v>933</v>
      </c>
      <c r="D295" s="97" t="s">
        <v>294</v>
      </c>
      <c r="E295" s="60" t="s">
        <v>532</v>
      </c>
      <c r="F295" s="195"/>
      <c r="G295" s="64">
        <v>0.61299999999999999</v>
      </c>
      <c r="H295" s="65">
        <v>11.51</v>
      </c>
      <c r="I295" s="65">
        <v>1.17</v>
      </c>
      <c r="J295" s="65">
        <v>1.17</v>
      </c>
      <c r="K295" s="66">
        <v>0</v>
      </c>
      <c r="L295" s="67">
        <v>2473.71</v>
      </c>
      <c r="M295" s="67">
        <v>0.05</v>
      </c>
      <c r="N295" s="67">
        <v>0.05</v>
      </c>
    </row>
    <row r="296" spans="1:14" ht="51" x14ac:dyDescent="0.2">
      <c r="A296" s="97" t="s">
        <v>533</v>
      </c>
      <c r="B296" s="97" t="s">
        <v>534</v>
      </c>
      <c r="C296" s="97">
        <v>933</v>
      </c>
      <c r="D296" s="97">
        <v>2000060314136</v>
      </c>
      <c r="E296" s="60" t="s">
        <v>535</v>
      </c>
      <c r="F296" s="195">
        <v>4</v>
      </c>
      <c r="G296" s="64">
        <v>0</v>
      </c>
      <c r="H296" s="65">
        <v>90078.54</v>
      </c>
      <c r="I296" s="65">
        <v>1.08</v>
      </c>
      <c r="J296" s="65">
        <v>1.08</v>
      </c>
      <c r="K296" s="66">
        <v>0</v>
      </c>
      <c r="L296" s="67">
        <v>0</v>
      </c>
      <c r="M296" s="67">
        <v>0</v>
      </c>
      <c r="N296" s="67">
        <v>0</v>
      </c>
    </row>
    <row r="297" spans="1:14" ht="12.75" x14ac:dyDescent="0.2">
      <c r="A297" s="97">
        <v>899</v>
      </c>
      <c r="B297" s="97" t="s">
        <v>479</v>
      </c>
      <c r="C297" s="97">
        <v>935</v>
      </c>
      <c r="D297" s="97" t="s">
        <v>479</v>
      </c>
      <c r="E297" s="60" t="s">
        <v>536</v>
      </c>
      <c r="F297" s="195"/>
      <c r="G297" s="64">
        <v>0</v>
      </c>
      <c r="H297" s="65">
        <v>40.35</v>
      </c>
      <c r="I297" s="65">
        <v>1.26</v>
      </c>
      <c r="J297" s="65">
        <v>1.26</v>
      </c>
      <c r="K297" s="66">
        <v>0</v>
      </c>
      <c r="L297" s="67">
        <v>4035.18</v>
      </c>
      <c r="M297" s="67">
        <v>0.05</v>
      </c>
      <c r="N297" s="67">
        <v>0.05</v>
      </c>
    </row>
    <row r="298" spans="1:14" ht="12.75" x14ac:dyDescent="0.2">
      <c r="A298" s="97">
        <v>897</v>
      </c>
      <c r="B298" s="97" t="s">
        <v>479</v>
      </c>
      <c r="C298" s="97">
        <v>933</v>
      </c>
      <c r="D298" s="97" t="s">
        <v>479</v>
      </c>
      <c r="E298" s="60" t="s">
        <v>537</v>
      </c>
      <c r="F298" s="195"/>
      <c r="G298" s="64">
        <v>1.2509999999999999</v>
      </c>
      <c r="H298" s="65">
        <v>5.21</v>
      </c>
      <c r="I298" s="65">
        <v>1.17</v>
      </c>
      <c r="J298" s="65">
        <v>1.17</v>
      </c>
      <c r="K298" s="66">
        <v>0</v>
      </c>
      <c r="L298" s="67">
        <v>679.81</v>
      </c>
      <c r="M298" s="67">
        <v>0.05</v>
      </c>
      <c r="N298" s="67">
        <v>0.05</v>
      </c>
    </row>
    <row r="299" spans="1:14" ht="12.75" x14ac:dyDescent="0.2">
      <c r="A299" s="97">
        <v>739</v>
      </c>
      <c r="B299" s="97" t="s">
        <v>479</v>
      </c>
      <c r="C299" s="97"/>
      <c r="D299" s="97"/>
      <c r="E299" s="60" t="s">
        <v>538</v>
      </c>
      <c r="F299" s="195">
        <v>2</v>
      </c>
      <c r="G299" s="64">
        <v>1.484</v>
      </c>
      <c r="H299" s="65">
        <v>8699.1299999999992</v>
      </c>
      <c r="I299" s="65">
        <v>2.35</v>
      </c>
      <c r="J299" s="65">
        <v>2.35</v>
      </c>
      <c r="K299" s="66"/>
      <c r="L299" s="67"/>
      <c r="M299" s="67"/>
      <c r="N299" s="67"/>
    </row>
    <row r="300" spans="1:14" ht="12.75" x14ac:dyDescent="0.2">
      <c r="A300" s="97">
        <v>739</v>
      </c>
      <c r="B300" s="97" t="s">
        <v>479</v>
      </c>
      <c r="C300" s="97"/>
      <c r="D300" s="97"/>
      <c r="E300" s="60" t="s">
        <v>539</v>
      </c>
      <c r="F300" s="195">
        <v>2</v>
      </c>
      <c r="G300" s="64">
        <v>0</v>
      </c>
      <c r="H300" s="65">
        <v>9558.77</v>
      </c>
      <c r="I300" s="65">
        <v>2.78</v>
      </c>
      <c r="J300" s="65">
        <v>2.78</v>
      </c>
      <c r="K300" s="66"/>
      <c r="L300" s="67"/>
      <c r="M300" s="67"/>
      <c r="N300" s="67"/>
    </row>
    <row r="301" spans="1:14" ht="12.75" x14ac:dyDescent="0.2">
      <c r="A301" s="97">
        <v>770</v>
      </c>
      <c r="B301" s="97">
        <v>2000057985393</v>
      </c>
      <c r="C301" s="97">
        <v>610</v>
      </c>
      <c r="D301" s="97">
        <v>2000057985409</v>
      </c>
      <c r="E301" s="60" t="s">
        <v>540</v>
      </c>
      <c r="F301" s="195"/>
      <c r="G301" s="64">
        <v>0</v>
      </c>
      <c r="H301" s="65">
        <v>1089.6099999999999</v>
      </c>
      <c r="I301" s="65">
        <v>0.68</v>
      </c>
      <c r="J301" s="65">
        <v>0.68</v>
      </c>
      <c r="K301" s="66">
        <v>0</v>
      </c>
      <c r="L301" s="67">
        <v>1089.6099999999999</v>
      </c>
      <c r="M301" s="67">
        <v>0.05</v>
      </c>
      <c r="N301" s="67">
        <v>0.05</v>
      </c>
    </row>
    <row r="302" spans="1:14" ht="12.75" x14ac:dyDescent="0.2">
      <c r="A302" s="97">
        <v>897</v>
      </c>
      <c r="B302" s="97">
        <v>2000060051333</v>
      </c>
      <c r="C302" s="97">
        <v>933</v>
      </c>
      <c r="D302" s="97">
        <v>2000060051342</v>
      </c>
      <c r="E302" s="60" t="s">
        <v>541</v>
      </c>
      <c r="F302" s="195"/>
      <c r="G302" s="64">
        <v>0</v>
      </c>
      <c r="H302" s="65">
        <v>1105.74</v>
      </c>
      <c r="I302" s="65">
        <v>0.72</v>
      </c>
      <c r="J302" s="65">
        <v>0.72</v>
      </c>
      <c r="K302" s="66">
        <v>0</v>
      </c>
      <c r="L302" s="67">
        <v>1050.58</v>
      </c>
      <c r="M302" s="67">
        <v>0.05</v>
      </c>
      <c r="N302" s="67">
        <v>0.05</v>
      </c>
    </row>
    <row r="303" spans="1:14" ht="25.5" x14ac:dyDescent="0.2">
      <c r="A303" s="97">
        <v>897</v>
      </c>
      <c r="B303" s="97" t="s">
        <v>542</v>
      </c>
      <c r="C303" s="97"/>
      <c r="D303" s="97"/>
      <c r="E303" s="60" t="s">
        <v>543</v>
      </c>
      <c r="F303" s="195">
        <v>3</v>
      </c>
      <c r="G303" s="64">
        <v>1.484</v>
      </c>
      <c r="H303" s="65">
        <v>23136.2</v>
      </c>
      <c r="I303" s="65">
        <v>4.16</v>
      </c>
      <c r="J303" s="65">
        <v>4.16</v>
      </c>
      <c r="K303" s="66"/>
      <c r="L303" s="67"/>
      <c r="M303" s="67"/>
      <c r="N303" s="67"/>
    </row>
    <row r="304" spans="1:14" ht="12.75" x14ac:dyDescent="0.2">
      <c r="A304" s="97">
        <v>897</v>
      </c>
      <c r="B304" s="97">
        <v>2000060085722</v>
      </c>
      <c r="C304" s="97">
        <v>933</v>
      </c>
      <c r="D304" s="97">
        <v>2000060085731</v>
      </c>
      <c r="E304" s="60" t="s">
        <v>544</v>
      </c>
      <c r="F304" s="195"/>
      <c r="G304" s="64">
        <v>0</v>
      </c>
      <c r="H304" s="65">
        <v>1688.6</v>
      </c>
      <c r="I304" s="65">
        <v>0.72</v>
      </c>
      <c r="J304" s="65">
        <v>0.72</v>
      </c>
      <c r="K304" s="66">
        <v>0</v>
      </c>
      <c r="L304" s="67">
        <v>8442.99</v>
      </c>
      <c r="M304" s="67">
        <v>0.05</v>
      </c>
      <c r="N304" s="67">
        <v>0.05</v>
      </c>
    </row>
    <row r="305" spans="1:14" ht="12.75" x14ac:dyDescent="0.2">
      <c r="A305" s="97" t="s">
        <v>545</v>
      </c>
      <c r="B305" s="97">
        <v>2000056872582</v>
      </c>
      <c r="C305" s="97" t="s">
        <v>546</v>
      </c>
      <c r="D305" s="97">
        <v>2000056872607</v>
      </c>
      <c r="E305" s="60" t="s">
        <v>547</v>
      </c>
      <c r="F305" s="195"/>
      <c r="G305" s="64">
        <v>0</v>
      </c>
      <c r="H305" s="65">
        <v>2.37</v>
      </c>
      <c r="I305" s="65">
        <v>1.37</v>
      </c>
      <c r="J305" s="65">
        <v>1.37</v>
      </c>
      <c r="K305" s="66">
        <v>0</v>
      </c>
      <c r="L305" s="67">
        <v>187.87</v>
      </c>
      <c r="M305" s="67">
        <v>0.05</v>
      </c>
      <c r="N305" s="67">
        <v>0.05</v>
      </c>
    </row>
    <row r="306" spans="1:14" ht="12.75" x14ac:dyDescent="0.2">
      <c r="A306" s="97" t="s">
        <v>548</v>
      </c>
      <c r="B306" s="97">
        <v>2000060045056</v>
      </c>
      <c r="C306" s="97" t="s">
        <v>549</v>
      </c>
      <c r="D306" s="97">
        <v>2000060045126</v>
      </c>
      <c r="E306" s="60" t="s">
        <v>550</v>
      </c>
      <c r="F306" s="195"/>
      <c r="G306" s="64">
        <v>0</v>
      </c>
      <c r="H306" s="65">
        <v>2.38</v>
      </c>
      <c r="I306" s="65">
        <v>0.66</v>
      </c>
      <c r="J306" s="65">
        <v>0.66</v>
      </c>
      <c r="K306" s="66">
        <v>0</v>
      </c>
      <c r="L306" s="67">
        <v>219.81</v>
      </c>
      <c r="M306" s="67">
        <v>0.05</v>
      </c>
      <c r="N306" s="67">
        <v>0.05</v>
      </c>
    </row>
    <row r="307" spans="1:14" ht="12.75" x14ac:dyDescent="0.2">
      <c r="A307" s="97">
        <v>897</v>
      </c>
      <c r="B307" s="97" t="s">
        <v>479</v>
      </c>
      <c r="C307" s="97">
        <v>933</v>
      </c>
      <c r="D307" s="97" t="s">
        <v>479</v>
      </c>
      <c r="E307" s="60" t="s">
        <v>551</v>
      </c>
      <c r="F307" s="195"/>
      <c r="G307" s="64">
        <v>0</v>
      </c>
      <c r="H307" s="65">
        <v>45.25</v>
      </c>
      <c r="I307" s="65">
        <v>1.88</v>
      </c>
      <c r="J307" s="65">
        <v>1.88</v>
      </c>
      <c r="K307" s="66">
        <v>0</v>
      </c>
      <c r="L307" s="67">
        <v>3257.67</v>
      </c>
      <c r="M307" s="67">
        <v>0.05</v>
      </c>
      <c r="N307" s="67">
        <v>0.05</v>
      </c>
    </row>
    <row r="308" spans="1:14" ht="12.75" x14ac:dyDescent="0.2">
      <c r="A308" s="97">
        <v>897</v>
      </c>
      <c r="B308" s="97">
        <v>2000060144110</v>
      </c>
      <c r="C308" s="97">
        <v>933</v>
      </c>
      <c r="D308" s="97">
        <v>2000060144129</v>
      </c>
      <c r="E308" s="60" t="s">
        <v>552</v>
      </c>
      <c r="F308" s="195"/>
      <c r="G308" s="64">
        <v>0</v>
      </c>
      <c r="H308" s="65">
        <v>0.94</v>
      </c>
      <c r="I308" s="65">
        <v>1.1499999999999999</v>
      </c>
      <c r="J308" s="65">
        <v>1.1499999999999999</v>
      </c>
      <c r="K308" s="66">
        <v>0</v>
      </c>
      <c r="L308" s="67">
        <v>701.97</v>
      </c>
      <c r="M308" s="67">
        <v>0.05</v>
      </c>
      <c r="N308" s="67">
        <v>0.05</v>
      </c>
    </row>
    <row r="309" spans="1:14" ht="12.75" x14ac:dyDescent="0.2">
      <c r="A309" s="97">
        <v>899</v>
      </c>
      <c r="B309" s="97">
        <v>2000060138082</v>
      </c>
      <c r="C309" s="97">
        <v>935</v>
      </c>
      <c r="D309" s="97">
        <v>2000060138091</v>
      </c>
      <c r="E309" s="60" t="s">
        <v>553</v>
      </c>
      <c r="F309" s="195"/>
      <c r="G309" s="64">
        <v>0</v>
      </c>
      <c r="H309" s="65">
        <v>9280.39</v>
      </c>
      <c r="I309" s="65">
        <v>0.7</v>
      </c>
      <c r="J309" s="65">
        <v>0.7</v>
      </c>
      <c r="K309" s="66">
        <v>0</v>
      </c>
      <c r="L309" s="67">
        <v>18560.78</v>
      </c>
      <c r="M309" s="67">
        <v>0.05</v>
      </c>
      <c r="N309" s="67">
        <v>0.05</v>
      </c>
    </row>
    <row r="310" spans="1:14" ht="12.75" x14ac:dyDescent="0.2">
      <c r="A310" s="97">
        <v>897</v>
      </c>
      <c r="B310" s="97">
        <v>2000060129343</v>
      </c>
      <c r="C310" s="97">
        <v>933</v>
      </c>
      <c r="D310" s="97">
        <v>2000060129352</v>
      </c>
      <c r="E310" s="60" t="s">
        <v>554</v>
      </c>
      <c r="F310" s="195"/>
      <c r="G310" s="64">
        <v>0</v>
      </c>
      <c r="H310" s="65">
        <v>10.61</v>
      </c>
      <c r="I310" s="65">
        <v>1.35</v>
      </c>
      <c r="J310" s="65">
        <v>1.35</v>
      </c>
      <c r="K310" s="66">
        <v>0</v>
      </c>
      <c r="L310" s="67">
        <v>806.61</v>
      </c>
      <c r="M310" s="67">
        <v>0.05</v>
      </c>
      <c r="N310" s="67">
        <v>0.05</v>
      </c>
    </row>
    <row r="311" spans="1:14" ht="12.75" x14ac:dyDescent="0.2">
      <c r="A311" s="97">
        <v>897</v>
      </c>
      <c r="B311" s="97">
        <v>2000060127114</v>
      </c>
      <c r="C311" s="97">
        <v>933</v>
      </c>
      <c r="D311" s="97">
        <v>2000060127123</v>
      </c>
      <c r="E311" s="60" t="s">
        <v>555</v>
      </c>
      <c r="F311" s="195"/>
      <c r="G311" s="64">
        <v>0</v>
      </c>
      <c r="H311" s="65">
        <v>326.52999999999997</v>
      </c>
      <c r="I311" s="65">
        <v>0.75</v>
      </c>
      <c r="J311" s="65">
        <v>0.75</v>
      </c>
      <c r="K311" s="66">
        <v>0</v>
      </c>
      <c r="L311" s="67">
        <v>326.52999999999997</v>
      </c>
      <c r="M311" s="67">
        <v>0.05</v>
      </c>
      <c r="N311" s="67">
        <v>0.05</v>
      </c>
    </row>
    <row r="312" spans="1:14" ht="12.75" x14ac:dyDescent="0.2">
      <c r="A312" s="97">
        <v>897</v>
      </c>
      <c r="B312" s="97">
        <v>2000060253227</v>
      </c>
      <c r="C312" s="97">
        <v>933</v>
      </c>
      <c r="D312" s="97">
        <v>2000060253236</v>
      </c>
      <c r="E312" s="60" t="s">
        <v>556</v>
      </c>
      <c r="F312" s="195"/>
      <c r="G312" s="64">
        <v>0</v>
      </c>
      <c r="H312" s="65">
        <v>468.44</v>
      </c>
      <c r="I312" s="65">
        <v>0.75</v>
      </c>
      <c r="J312" s="65">
        <v>0.75</v>
      </c>
      <c r="K312" s="66">
        <v>0</v>
      </c>
      <c r="L312" s="67">
        <v>445</v>
      </c>
      <c r="M312" s="67">
        <v>0.05</v>
      </c>
      <c r="N312" s="67">
        <v>0.05</v>
      </c>
    </row>
    <row r="313" spans="1:14" ht="12.75" x14ac:dyDescent="0.2">
      <c r="A313" s="97">
        <v>897</v>
      </c>
      <c r="B313" s="97">
        <v>2000060212806</v>
      </c>
      <c r="C313" s="97">
        <v>933</v>
      </c>
      <c r="D313" s="97">
        <v>2000060212815</v>
      </c>
      <c r="E313" s="60" t="s">
        <v>557</v>
      </c>
      <c r="F313" s="195"/>
      <c r="G313" s="64">
        <v>0</v>
      </c>
      <c r="H313" s="65">
        <v>3246.86</v>
      </c>
      <c r="I313" s="65">
        <v>0.71</v>
      </c>
      <c r="J313" s="65">
        <v>0.71</v>
      </c>
      <c r="K313" s="66">
        <v>0</v>
      </c>
      <c r="L313" s="67">
        <v>3246.86</v>
      </c>
      <c r="M313" s="67">
        <v>0.05</v>
      </c>
      <c r="N313" s="67">
        <v>0.05</v>
      </c>
    </row>
    <row r="314" spans="1:14" ht="12.75" x14ac:dyDescent="0.2">
      <c r="A314" s="97">
        <v>897</v>
      </c>
      <c r="B314" s="97">
        <v>2000060330778</v>
      </c>
      <c r="C314" s="97">
        <v>933</v>
      </c>
      <c r="D314" s="97">
        <v>2000060330787</v>
      </c>
      <c r="E314" s="60" t="s">
        <v>558</v>
      </c>
      <c r="F314" s="195"/>
      <c r="G314" s="64">
        <v>1.1639999999999999</v>
      </c>
      <c r="H314" s="65">
        <v>54.15</v>
      </c>
      <c r="I314" s="65">
        <v>2.78</v>
      </c>
      <c r="J314" s="65">
        <v>2.78</v>
      </c>
      <c r="K314" s="66">
        <v>0</v>
      </c>
      <c r="L314" s="67">
        <v>10152.57</v>
      </c>
      <c r="M314" s="67">
        <v>0.05</v>
      </c>
      <c r="N314" s="67">
        <v>0.05</v>
      </c>
    </row>
    <row r="315" spans="1:14" ht="12.75" x14ac:dyDescent="0.2">
      <c r="A315" s="97">
        <v>897</v>
      </c>
      <c r="B315" s="97" t="s">
        <v>479</v>
      </c>
      <c r="C315" s="97">
        <v>933</v>
      </c>
      <c r="D315" s="97" t="s">
        <v>479</v>
      </c>
      <c r="E315" s="60" t="s">
        <v>559</v>
      </c>
      <c r="F315" s="195"/>
      <c r="G315" s="64">
        <v>0</v>
      </c>
      <c r="H315" s="65">
        <v>318.19</v>
      </c>
      <c r="I315" s="65">
        <v>0.87</v>
      </c>
      <c r="J315" s="65">
        <v>0.87</v>
      </c>
      <c r="K315" s="66">
        <v>0</v>
      </c>
      <c r="L315" s="67">
        <v>318.19</v>
      </c>
      <c r="M315" s="67">
        <v>0.05</v>
      </c>
      <c r="N315" s="67">
        <v>0.05</v>
      </c>
    </row>
  </sheetData>
  <mergeCells count="9">
    <mergeCell ref="C1:D1"/>
    <mergeCell ref="A2:N2"/>
    <mergeCell ref="D7:F7"/>
    <mergeCell ref="A5:C5"/>
    <mergeCell ref="A6:C6"/>
    <mergeCell ref="A7:C7"/>
    <mergeCell ref="A4:F4"/>
    <mergeCell ref="D5:F5"/>
    <mergeCell ref="D6:F6"/>
  </mergeCells>
  <hyperlinks>
    <hyperlink ref="A1" location="Overview!A1" display="Back to Overview" xr:uid="{00000000-0004-0000-0200-000000000000}"/>
  </hyperlinks>
  <pageMargins left="0.39370078740157483" right="0.35433070866141736" top="0.86614173228346458" bottom="0.55118110236220474" header="0.27559055118110237" footer="0.27559055118110237"/>
  <pageSetup paperSize="9" scale="57" fitToHeight="0" orientation="landscape" r:id="rId1"/>
  <headerFooter differentFirst="1" scaleWithDoc="0">
    <oddFooter>&amp;L&amp;8Note: The list of MPANs / MSIDs provided may be incomplete; the DNO reserves the right to apply the listed charges to any other MPANs / MSIDs associated with the site.&amp;R&amp;8&amp;P of &amp;N</oddFooter>
    <firstHeader>&amp;L
Annex 2 - Schedule of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site.&amp;R&amp;8&amp;P of &amp;N</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M309"/>
  <sheetViews>
    <sheetView zoomScale="90" zoomScaleNormal="90" zoomScaleSheetLayoutView="100" workbookViewId="0">
      <selection sqref="A1:G1"/>
    </sheetView>
  </sheetViews>
  <sheetFormatPr defaultColWidth="9.140625" defaultRowHeight="12.75" x14ac:dyDescent="0.2"/>
  <cols>
    <col min="1" max="1" width="14.7109375" style="54" customWidth="1"/>
    <col min="2" max="2" width="19.85546875" style="54" customWidth="1"/>
    <col min="3" max="3" width="15.7109375" style="61" bestFit="1" customWidth="1"/>
    <col min="4" max="4" width="13.5703125" style="61" customWidth="1"/>
    <col min="5" max="5" width="14.7109375" style="62" customWidth="1"/>
    <col min="6" max="7" width="14.7109375" style="63" customWidth="1"/>
    <col min="8" max="8" width="15.5703125" style="54" customWidth="1"/>
    <col min="9" max="12" width="9.140625" style="54"/>
    <col min="13" max="13" width="9.42578125" style="54" bestFit="1" customWidth="1"/>
    <col min="14" max="16384" width="9.140625" style="54"/>
  </cols>
  <sheetData>
    <row r="1" spans="1:13" ht="66.75" customHeight="1" x14ac:dyDescent="0.2">
      <c r="A1" s="237" t="s">
        <v>1858</v>
      </c>
      <c r="B1" s="237"/>
      <c r="C1" s="237"/>
      <c r="D1" s="237"/>
      <c r="E1" s="237"/>
      <c r="F1" s="237"/>
      <c r="G1" s="237"/>
    </row>
    <row r="2" spans="1:13" s="55" customFormat="1" ht="34.5" customHeight="1" x14ac:dyDescent="0.2">
      <c r="A2" s="235" t="str">
        <f>Overview!B4&amp; " - Effective from "&amp;Overview!D4&amp;" - "&amp;Overview!E4&amp;" Designated EHV import charges"</f>
        <v>Southern Electric Power Distribution plc - Effective from 1 April 2025 - Final Designated EHV import charges</v>
      </c>
      <c r="B2" s="236"/>
      <c r="C2" s="236"/>
      <c r="D2" s="236"/>
      <c r="E2" s="236"/>
      <c r="F2" s="236"/>
      <c r="G2" s="236"/>
    </row>
    <row r="3" spans="1:13" s="86" customFormat="1" ht="18" x14ac:dyDescent="0.2">
      <c r="A3" s="90"/>
      <c r="B3" s="90"/>
      <c r="C3" s="90"/>
      <c r="D3" s="91"/>
      <c r="E3" s="92"/>
      <c r="F3" s="92"/>
      <c r="G3" s="93"/>
      <c r="H3" s="85"/>
      <c r="I3" s="85"/>
      <c r="J3" s="85"/>
      <c r="K3" s="85"/>
      <c r="L3" s="85"/>
      <c r="M3" s="85"/>
    </row>
    <row r="4" spans="1:13" ht="60.75" customHeight="1" x14ac:dyDescent="0.2">
      <c r="A4" s="57" t="s">
        <v>150</v>
      </c>
      <c r="B4" s="56" t="s">
        <v>151</v>
      </c>
      <c r="C4" s="58" t="s">
        <v>154</v>
      </c>
      <c r="D4" s="59" t="s">
        <v>156</v>
      </c>
      <c r="E4" s="58" t="s">
        <v>157</v>
      </c>
      <c r="F4" s="58" t="s">
        <v>158</v>
      </c>
      <c r="G4" s="132" t="s">
        <v>159</v>
      </c>
    </row>
    <row r="5" spans="1:13" ht="12.75" customHeight="1" x14ac:dyDescent="0.2">
      <c r="A5" s="97">
        <v>700</v>
      </c>
      <c r="B5" s="97">
        <v>2000027373741</v>
      </c>
      <c r="C5" s="60" t="s">
        <v>164</v>
      </c>
      <c r="D5" s="64">
        <v>1.2050000000000001</v>
      </c>
      <c r="E5" s="65">
        <v>92319.06</v>
      </c>
      <c r="F5" s="65">
        <v>1.33</v>
      </c>
      <c r="G5" s="65">
        <v>1.33</v>
      </c>
    </row>
    <row r="6" spans="1:13" ht="12.75" customHeight="1" x14ac:dyDescent="0.2">
      <c r="A6" s="97">
        <v>701</v>
      </c>
      <c r="B6" s="97">
        <v>2000027366674</v>
      </c>
      <c r="C6" s="60" t="s">
        <v>165</v>
      </c>
      <c r="D6" s="64">
        <v>0.63600000000000001</v>
      </c>
      <c r="E6" s="65">
        <v>29971.37</v>
      </c>
      <c r="F6" s="65">
        <v>1.76</v>
      </c>
      <c r="G6" s="65">
        <v>1.76</v>
      </c>
    </row>
    <row r="7" spans="1:13" ht="12.75" customHeight="1" x14ac:dyDescent="0.2">
      <c r="A7" s="97">
        <v>702</v>
      </c>
      <c r="B7" s="97">
        <v>2000027342238</v>
      </c>
      <c r="C7" s="60" t="s">
        <v>166</v>
      </c>
      <c r="D7" s="64">
        <v>0.26</v>
      </c>
      <c r="E7" s="65">
        <v>17602.82</v>
      </c>
      <c r="F7" s="65">
        <v>1.22</v>
      </c>
      <c r="G7" s="65">
        <v>1.22</v>
      </c>
    </row>
    <row r="8" spans="1:13" ht="12.75" customHeight="1" x14ac:dyDescent="0.2">
      <c r="A8" s="97">
        <v>704</v>
      </c>
      <c r="B8" s="97">
        <v>2000027343640</v>
      </c>
      <c r="C8" s="60" t="s">
        <v>167</v>
      </c>
      <c r="D8" s="64">
        <v>0</v>
      </c>
      <c r="E8" s="65">
        <v>3.18</v>
      </c>
      <c r="F8" s="65">
        <v>0.79</v>
      </c>
      <c r="G8" s="65">
        <v>0.79</v>
      </c>
    </row>
    <row r="9" spans="1:13" ht="12.75" customHeight="1" x14ac:dyDescent="0.2">
      <c r="A9" s="97">
        <v>706</v>
      </c>
      <c r="B9" s="97">
        <v>2000027419271</v>
      </c>
      <c r="C9" s="60" t="s">
        <v>168</v>
      </c>
      <c r="D9" s="64">
        <v>0.82299999999999995</v>
      </c>
      <c r="E9" s="65">
        <v>15.18</v>
      </c>
      <c r="F9" s="65">
        <v>0.79</v>
      </c>
      <c r="G9" s="65">
        <v>0.79</v>
      </c>
    </row>
    <row r="10" spans="1:13" ht="12.75" customHeight="1" x14ac:dyDescent="0.2">
      <c r="A10" s="97">
        <v>707</v>
      </c>
      <c r="B10" s="97">
        <v>2000027427398</v>
      </c>
      <c r="C10" s="60" t="s">
        <v>169</v>
      </c>
      <c r="D10" s="64">
        <v>1.2929999999999999</v>
      </c>
      <c r="E10" s="65">
        <v>16503.93</v>
      </c>
      <c r="F10" s="65">
        <v>1.45</v>
      </c>
      <c r="G10" s="65">
        <v>1.45</v>
      </c>
    </row>
    <row r="11" spans="1:13" ht="12.75" customHeight="1" x14ac:dyDescent="0.2">
      <c r="A11" s="97">
        <v>708</v>
      </c>
      <c r="B11" s="97">
        <v>2000052675995</v>
      </c>
      <c r="C11" s="60" t="s">
        <v>170</v>
      </c>
      <c r="D11" s="64">
        <v>0</v>
      </c>
      <c r="E11" s="65">
        <v>19696.919999999998</v>
      </c>
      <c r="F11" s="65">
        <v>1.55</v>
      </c>
      <c r="G11" s="65">
        <v>1.55</v>
      </c>
    </row>
    <row r="12" spans="1:13" ht="12.75" customHeight="1" x14ac:dyDescent="0.2">
      <c r="A12" s="97">
        <v>709</v>
      </c>
      <c r="B12" s="97">
        <v>2000054624149</v>
      </c>
      <c r="C12" s="60" t="s">
        <v>171</v>
      </c>
      <c r="D12" s="64">
        <v>1.3380000000000001</v>
      </c>
      <c r="E12" s="65">
        <v>10079.35</v>
      </c>
      <c r="F12" s="65">
        <v>1.81</v>
      </c>
      <c r="G12" s="65">
        <v>1.81</v>
      </c>
    </row>
    <row r="13" spans="1:13" ht="12.75" customHeight="1" x14ac:dyDescent="0.2">
      <c r="A13" s="97">
        <v>710</v>
      </c>
      <c r="B13" s="97" t="s">
        <v>172</v>
      </c>
      <c r="C13" s="60" t="s">
        <v>174</v>
      </c>
      <c r="D13" s="64">
        <v>0</v>
      </c>
      <c r="E13" s="65">
        <v>85730.76</v>
      </c>
      <c r="F13" s="65">
        <v>0.75</v>
      </c>
      <c r="G13" s="65">
        <v>0.75</v>
      </c>
    </row>
    <row r="14" spans="1:13" ht="12.75" customHeight="1" x14ac:dyDescent="0.2">
      <c r="A14" s="97">
        <v>711</v>
      </c>
      <c r="B14" s="97">
        <v>2000027852497</v>
      </c>
      <c r="C14" s="60" t="s">
        <v>175</v>
      </c>
      <c r="D14" s="64">
        <v>0</v>
      </c>
      <c r="E14" s="65">
        <v>20861.45</v>
      </c>
      <c r="F14" s="65">
        <v>2.29</v>
      </c>
      <c r="G14" s="65">
        <v>2.29</v>
      </c>
    </row>
    <row r="15" spans="1:13" ht="12.75" customHeight="1" x14ac:dyDescent="0.2">
      <c r="A15" s="97">
        <v>712</v>
      </c>
      <c r="B15" s="97">
        <v>2000055085297</v>
      </c>
      <c r="C15" s="60" t="s">
        <v>176</v>
      </c>
      <c r="D15" s="64">
        <v>0.86299999999999999</v>
      </c>
      <c r="E15" s="65">
        <v>22717.78</v>
      </c>
      <c r="F15" s="65">
        <v>1.33</v>
      </c>
      <c r="G15" s="65">
        <v>1.33</v>
      </c>
    </row>
    <row r="16" spans="1:13" ht="12.75" customHeight="1" x14ac:dyDescent="0.2">
      <c r="A16" s="97">
        <v>713</v>
      </c>
      <c r="B16" s="97">
        <v>2000055085302</v>
      </c>
      <c r="C16" s="60" t="s">
        <v>177</v>
      </c>
      <c r="D16" s="64">
        <v>0.85899999999999999</v>
      </c>
      <c r="E16" s="65">
        <v>15766.64</v>
      </c>
      <c r="F16" s="65">
        <v>1.41</v>
      </c>
      <c r="G16" s="65">
        <v>1.41</v>
      </c>
    </row>
    <row r="17" spans="1:7" ht="12.75" customHeight="1" x14ac:dyDescent="0.2">
      <c r="A17" s="97">
        <v>714</v>
      </c>
      <c r="B17" s="97">
        <v>2000027366665</v>
      </c>
      <c r="C17" s="60" t="s">
        <v>178</v>
      </c>
      <c r="D17" s="64">
        <v>1.3620000000000001</v>
      </c>
      <c r="E17" s="65">
        <v>71082.41</v>
      </c>
      <c r="F17" s="65">
        <v>1.8</v>
      </c>
      <c r="G17" s="65">
        <v>1.8</v>
      </c>
    </row>
    <row r="18" spans="1:7" ht="12.75" customHeight="1" x14ac:dyDescent="0.2">
      <c r="A18" s="97">
        <v>715</v>
      </c>
      <c r="B18" s="97">
        <v>2000051063430</v>
      </c>
      <c r="C18" s="60" t="s">
        <v>179</v>
      </c>
      <c r="D18" s="64">
        <v>0.61899999999999999</v>
      </c>
      <c r="E18" s="65">
        <v>9570.5300000000007</v>
      </c>
      <c r="F18" s="65">
        <v>4.28</v>
      </c>
      <c r="G18" s="65">
        <v>4.28</v>
      </c>
    </row>
    <row r="19" spans="1:7" ht="12.75" customHeight="1" x14ac:dyDescent="0.2">
      <c r="A19" s="97">
        <v>716</v>
      </c>
      <c r="B19" s="97">
        <v>2000027366762</v>
      </c>
      <c r="C19" s="60" t="s">
        <v>180</v>
      </c>
      <c r="D19" s="64">
        <v>0</v>
      </c>
      <c r="E19" s="65">
        <v>903.86</v>
      </c>
      <c r="F19" s="65">
        <v>3.49</v>
      </c>
      <c r="G19" s="65">
        <v>3.49</v>
      </c>
    </row>
    <row r="20" spans="1:7" ht="12.75" customHeight="1" x14ac:dyDescent="0.2">
      <c r="A20" s="97">
        <v>717</v>
      </c>
      <c r="B20" s="97">
        <v>2000027373403</v>
      </c>
      <c r="C20" s="60" t="s">
        <v>181</v>
      </c>
      <c r="D20" s="64">
        <v>0.877</v>
      </c>
      <c r="E20" s="65">
        <v>903.86</v>
      </c>
      <c r="F20" s="65">
        <v>2.86</v>
      </c>
      <c r="G20" s="65">
        <v>2.86</v>
      </c>
    </row>
    <row r="21" spans="1:7" ht="12.75" customHeight="1" x14ac:dyDescent="0.2">
      <c r="A21" s="97">
        <v>718</v>
      </c>
      <c r="B21" s="97">
        <v>2000050571060</v>
      </c>
      <c r="C21" s="60" t="s">
        <v>182</v>
      </c>
      <c r="D21" s="64">
        <v>0.88600000000000001</v>
      </c>
      <c r="E21" s="65">
        <v>17161.009999999998</v>
      </c>
      <c r="F21" s="65">
        <v>1.4</v>
      </c>
      <c r="G21" s="65">
        <v>1.4</v>
      </c>
    </row>
    <row r="22" spans="1:7" ht="12.75" customHeight="1" x14ac:dyDescent="0.2">
      <c r="A22" s="97">
        <v>719</v>
      </c>
      <c r="B22" s="97">
        <v>2000027419449</v>
      </c>
      <c r="C22" s="60" t="s">
        <v>183</v>
      </c>
      <c r="D22" s="64">
        <v>1.619</v>
      </c>
      <c r="E22" s="65">
        <v>903.86</v>
      </c>
      <c r="F22" s="65">
        <v>1.82</v>
      </c>
      <c r="G22" s="65">
        <v>1.82</v>
      </c>
    </row>
    <row r="23" spans="1:7" ht="12.75" customHeight="1" x14ac:dyDescent="0.2">
      <c r="A23" s="97">
        <v>800</v>
      </c>
      <c r="B23" s="97">
        <v>2000050277851</v>
      </c>
      <c r="C23" s="60" t="s">
        <v>184</v>
      </c>
      <c r="D23" s="64">
        <v>0.89700000000000002</v>
      </c>
      <c r="E23" s="65">
        <v>17557.95</v>
      </c>
      <c r="F23" s="65">
        <v>1.31</v>
      </c>
      <c r="G23" s="65">
        <v>1.31</v>
      </c>
    </row>
    <row r="24" spans="1:7" ht="12.75" customHeight="1" x14ac:dyDescent="0.2">
      <c r="A24" s="97">
        <v>801</v>
      </c>
      <c r="B24" s="97">
        <v>2000050393707</v>
      </c>
      <c r="C24" s="60" t="s">
        <v>185</v>
      </c>
      <c r="D24" s="64">
        <v>0</v>
      </c>
      <c r="E24" s="65">
        <v>17557.95</v>
      </c>
      <c r="F24" s="65">
        <v>1.19</v>
      </c>
      <c r="G24" s="65">
        <v>1.19</v>
      </c>
    </row>
    <row r="25" spans="1:7" ht="12.75" customHeight="1" x14ac:dyDescent="0.2">
      <c r="A25" s="97">
        <v>802</v>
      </c>
      <c r="B25" s="97">
        <v>2000027366841</v>
      </c>
      <c r="C25" s="60" t="s">
        <v>186</v>
      </c>
      <c r="D25" s="64">
        <v>0.38100000000000001</v>
      </c>
      <c r="E25" s="65">
        <v>1096.17</v>
      </c>
      <c r="F25" s="65">
        <v>2.31</v>
      </c>
      <c r="G25" s="65">
        <v>2.31</v>
      </c>
    </row>
    <row r="26" spans="1:7" ht="12.75" customHeight="1" x14ac:dyDescent="0.2">
      <c r="A26" s="97">
        <v>803</v>
      </c>
      <c r="B26" s="97">
        <v>2000050277513</v>
      </c>
      <c r="C26" s="60" t="s">
        <v>187</v>
      </c>
      <c r="D26" s="64">
        <v>0</v>
      </c>
      <c r="E26" s="65">
        <v>2148.98</v>
      </c>
      <c r="F26" s="65">
        <v>1.47</v>
      </c>
      <c r="G26" s="65">
        <v>1.47</v>
      </c>
    </row>
    <row r="27" spans="1:7" ht="12.75" customHeight="1" x14ac:dyDescent="0.2">
      <c r="A27" s="97">
        <v>817</v>
      </c>
      <c r="B27" s="97">
        <v>2000050481327</v>
      </c>
      <c r="C27" s="60" t="s">
        <v>188</v>
      </c>
      <c r="D27" s="64">
        <v>0</v>
      </c>
      <c r="E27" s="65">
        <v>1032.97</v>
      </c>
      <c r="F27" s="65">
        <v>1.59</v>
      </c>
      <c r="G27" s="65">
        <v>1.59</v>
      </c>
    </row>
    <row r="28" spans="1:7" ht="12.75" customHeight="1" x14ac:dyDescent="0.2">
      <c r="A28" s="97">
        <v>837</v>
      </c>
      <c r="B28" s="97">
        <v>2000050481309</v>
      </c>
      <c r="C28" s="60" t="s">
        <v>189</v>
      </c>
      <c r="D28" s="64">
        <v>0</v>
      </c>
      <c r="E28" s="65">
        <v>1032.97</v>
      </c>
      <c r="F28" s="65">
        <v>2.2599999999999998</v>
      </c>
      <c r="G28" s="65">
        <v>2.2599999999999998</v>
      </c>
    </row>
    <row r="29" spans="1:7" ht="12.75" customHeight="1" x14ac:dyDescent="0.2">
      <c r="A29" s="97">
        <v>804</v>
      </c>
      <c r="B29" s="97" t="s">
        <v>190</v>
      </c>
      <c r="C29" s="60" t="s">
        <v>191</v>
      </c>
      <c r="D29" s="64">
        <v>0</v>
      </c>
      <c r="E29" s="65">
        <v>18118.12</v>
      </c>
      <c r="F29" s="65">
        <v>1.25</v>
      </c>
      <c r="G29" s="65">
        <v>1.25</v>
      </c>
    </row>
    <row r="30" spans="1:7" ht="12.75" customHeight="1" x14ac:dyDescent="0.2">
      <c r="A30" s="97">
        <v>805</v>
      </c>
      <c r="B30" s="97">
        <v>2000027474820</v>
      </c>
      <c r="C30" s="60" t="s">
        <v>192</v>
      </c>
      <c r="D30" s="64">
        <v>0</v>
      </c>
      <c r="E30" s="65">
        <v>1114.93</v>
      </c>
      <c r="F30" s="65">
        <v>1.32</v>
      </c>
      <c r="G30" s="65">
        <v>1.32</v>
      </c>
    </row>
    <row r="31" spans="1:7" ht="12.75" customHeight="1" x14ac:dyDescent="0.2">
      <c r="A31" s="97">
        <v>806</v>
      </c>
      <c r="B31" s="97">
        <v>2000027454188</v>
      </c>
      <c r="C31" s="60" t="s">
        <v>193</v>
      </c>
      <c r="D31" s="64">
        <v>0</v>
      </c>
      <c r="E31" s="65">
        <v>10406.67</v>
      </c>
      <c r="F31" s="65">
        <v>1.82</v>
      </c>
      <c r="G31" s="65">
        <v>1.82</v>
      </c>
    </row>
    <row r="32" spans="1:7" ht="12.75" customHeight="1" x14ac:dyDescent="0.2">
      <c r="A32" s="97">
        <v>807</v>
      </c>
      <c r="B32" s="97">
        <v>2000027454452</v>
      </c>
      <c r="C32" s="60" t="s">
        <v>194</v>
      </c>
      <c r="D32" s="64">
        <v>0</v>
      </c>
      <c r="E32" s="65">
        <v>1331.86</v>
      </c>
      <c r="F32" s="65">
        <v>1.58</v>
      </c>
      <c r="G32" s="65">
        <v>1.58</v>
      </c>
    </row>
    <row r="33" spans="1:7" ht="12.75" customHeight="1" x14ac:dyDescent="0.2">
      <c r="A33" s="97">
        <v>808</v>
      </c>
      <c r="B33" s="97">
        <v>2000052503790</v>
      </c>
      <c r="C33" s="60" t="s">
        <v>195</v>
      </c>
      <c r="D33" s="64">
        <v>0.59299999999999997</v>
      </c>
      <c r="E33" s="65">
        <v>17557.95</v>
      </c>
      <c r="F33" s="65">
        <v>1.43</v>
      </c>
      <c r="G33" s="65">
        <v>1.43</v>
      </c>
    </row>
    <row r="34" spans="1:7" ht="12.75" customHeight="1" x14ac:dyDescent="0.2">
      <c r="A34" s="97">
        <v>809</v>
      </c>
      <c r="B34" s="97">
        <v>2000027297816</v>
      </c>
      <c r="C34" s="60" t="s">
        <v>196</v>
      </c>
      <c r="D34" s="64">
        <v>0</v>
      </c>
      <c r="E34" s="65">
        <v>9926.24</v>
      </c>
      <c r="F34" s="65">
        <v>0.65</v>
      </c>
      <c r="G34" s="65">
        <v>0.65</v>
      </c>
    </row>
    <row r="35" spans="1:7" ht="12.75" customHeight="1" x14ac:dyDescent="0.2">
      <c r="A35" s="97">
        <v>810</v>
      </c>
      <c r="B35" s="97">
        <v>2000050467030</v>
      </c>
      <c r="C35" s="60" t="s">
        <v>197</v>
      </c>
      <c r="D35" s="64">
        <v>0</v>
      </c>
      <c r="E35" s="65">
        <v>10304.07</v>
      </c>
      <c r="F35" s="65">
        <v>0.87</v>
      </c>
      <c r="G35" s="65">
        <v>0.87</v>
      </c>
    </row>
    <row r="36" spans="1:7" ht="12.75" customHeight="1" x14ac:dyDescent="0.2">
      <c r="A36" s="97">
        <v>811</v>
      </c>
      <c r="B36" s="97">
        <v>2000051063927</v>
      </c>
      <c r="C36" s="60" t="s">
        <v>198</v>
      </c>
      <c r="D36" s="64">
        <v>0</v>
      </c>
      <c r="E36" s="65">
        <v>9949.3700000000008</v>
      </c>
      <c r="F36" s="65">
        <v>3.92</v>
      </c>
      <c r="G36" s="65">
        <v>3.92</v>
      </c>
    </row>
    <row r="37" spans="1:7" ht="12.75" customHeight="1" x14ac:dyDescent="0.2">
      <c r="A37" s="97">
        <v>812</v>
      </c>
      <c r="B37" s="97">
        <v>2000050544330</v>
      </c>
      <c r="C37" s="60" t="s">
        <v>199</v>
      </c>
      <c r="D37" s="64">
        <v>0.222</v>
      </c>
      <c r="E37" s="65">
        <v>774.62</v>
      </c>
      <c r="F37" s="65">
        <v>1.65</v>
      </c>
      <c r="G37" s="65">
        <v>1.65</v>
      </c>
    </row>
    <row r="38" spans="1:7" ht="12.75" customHeight="1" x14ac:dyDescent="0.2">
      <c r="A38" s="97">
        <v>813</v>
      </c>
      <c r="B38" s="97" t="s">
        <v>200</v>
      </c>
      <c r="C38" s="60" t="s">
        <v>201</v>
      </c>
      <c r="D38" s="64">
        <v>0</v>
      </c>
      <c r="E38" s="65">
        <v>24714.13</v>
      </c>
      <c r="F38" s="65">
        <v>3.2</v>
      </c>
      <c r="G38" s="65">
        <v>3.2</v>
      </c>
    </row>
    <row r="39" spans="1:7" ht="12.75" customHeight="1" x14ac:dyDescent="0.2">
      <c r="A39" s="97">
        <v>814</v>
      </c>
      <c r="B39" s="97">
        <v>2000027340036</v>
      </c>
      <c r="C39" s="60" t="s">
        <v>202</v>
      </c>
      <c r="D39" s="64">
        <v>0.22700000000000001</v>
      </c>
      <c r="E39" s="65">
        <v>1202.07</v>
      </c>
      <c r="F39" s="65">
        <v>0.71</v>
      </c>
      <c r="G39" s="65">
        <v>0.71</v>
      </c>
    </row>
    <row r="40" spans="1:7" ht="12.75" customHeight="1" x14ac:dyDescent="0.2">
      <c r="A40" s="97">
        <v>815</v>
      </c>
      <c r="B40" s="97">
        <v>2000027454648</v>
      </c>
      <c r="C40" s="60" t="s">
        <v>203</v>
      </c>
      <c r="D40" s="64">
        <v>0</v>
      </c>
      <c r="E40" s="65">
        <v>19383.3</v>
      </c>
      <c r="F40" s="65">
        <v>0.93</v>
      </c>
      <c r="G40" s="65">
        <v>0.93</v>
      </c>
    </row>
    <row r="41" spans="1:7" ht="12.75" customHeight="1" x14ac:dyDescent="0.2">
      <c r="A41" s="97">
        <v>816</v>
      </c>
      <c r="B41" s="97">
        <v>2000027306995</v>
      </c>
      <c r="C41" s="60" t="s">
        <v>204</v>
      </c>
      <c r="D41" s="64">
        <v>0</v>
      </c>
      <c r="E41" s="65">
        <v>9987.27</v>
      </c>
      <c r="F41" s="65">
        <v>2.25</v>
      </c>
      <c r="G41" s="65">
        <v>2.25</v>
      </c>
    </row>
    <row r="42" spans="1:7" ht="12.75" customHeight="1" x14ac:dyDescent="0.2">
      <c r="A42" s="97">
        <v>818</v>
      </c>
      <c r="B42" s="97">
        <v>2000050277160</v>
      </c>
      <c r="C42" s="60" t="s">
        <v>205</v>
      </c>
      <c r="D42" s="64">
        <v>0</v>
      </c>
      <c r="E42" s="65">
        <v>139209.35</v>
      </c>
      <c r="F42" s="65">
        <v>2.4700000000000002</v>
      </c>
      <c r="G42" s="65">
        <v>2.4700000000000002</v>
      </c>
    </row>
    <row r="43" spans="1:7" ht="12.75" customHeight="1" x14ac:dyDescent="0.2">
      <c r="A43" s="97">
        <v>819</v>
      </c>
      <c r="B43" s="97">
        <v>2000027466068</v>
      </c>
      <c r="C43" s="60" t="s">
        <v>206</v>
      </c>
      <c r="D43" s="64">
        <v>0</v>
      </c>
      <c r="E43" s="65">
        <v>907.91</v>
      </c>
      <c r="F43" s="65">
        <v>2.29</v>
      </c>
      <c r="G43" s="65">
        <v>2.29</v>
      </c>
    </row>
    <row r="44" spans="1:7" ht="12.75" customHeight="1" x14ac:dyDescent="0.2">
      <c r="A44" s="97">
        <v>7174</v>
      </c>
      <c r="B44" s="97">
        <v>7174</v>
      </c>
      <c r="C44" s="60" t="s">
        <v>207</v>
      </c>
      <c r="D44" s="64">
        <v>0</v>
      </c>
      <c r="E44" s="65">
        <v>1035.02</v>
      </c>
      <c r="F44" s="65">
        <v>0.8</v>
      </c>
      <c r="G44" s="65">
        <v>0.8</v>
      </c>
    </row>
    <row r="45" spans="1:7" ht="12.75" customHeight="1" x14ac:dyDescent="0.2">
      <c r="A45" s="97">
        <v>823</v>
      </c>
      <c r="B45" s="97">
        <v>2000053759147</v>
      </c>
      <c r="C45" s="60" t="s">
        <v>208</v>
      </c>
      <c r="D45" s="64">
        <v>0</v>
      </c>
      <c r="E45" s="65">
        <v>1012.76</v>
      </c>
      <c r="F45" s="65">
        <v>0.66</v>
      </c>
      <c r="G45" s="65">
        <v>0.66</v>
      </c>
    </row>
    <row r="46" spans="1:7" ht="12.75" customHeight="1" x14ac:dyDescent="0.2">
      <c r="A46" s="97">
        <v>824</v>
      </c>
      <c r="B46" s="97">
        <v>2000027366498</v>
      </c>
      <c r="C46" s="60" t="s">
        <v>209</v>
      </c>
      <c r="D46" s="64">
        <v>1.4279999999999999</v>
      </c>
      <c r="E46" s="65">
        <v>29152.73</v>
      </c>
      <c r="F46" s="65">
        <v>2.2599999999999998</v>
      </c>
      <c r="G46" s="65">
        <v>2.2599999999999998</v>
      </c>
    </row>
    <row r="47" spans="1:7" ht="12.75" customHeight="1" x14ac:dyDescent="0.2">
      <c r="A47" s="97">
        <v>825</v>
      </c>
      <c r="B47" s="97">
        <v>2000027323866</v>
      </c>
      <c r="C47" s="60" t="s">
        <v>210</v>
      </c>
      <c r="D47" s="64">
        <v>0</v>
      </c>
      <c r="E47" s="65">
        <v>35523.24</v>
      </c>
      <c r="F47" s="65">
        <v>1.97</v>
      </c>
      <c r="G47" s="65">
        <v>1.97</v>
      </c>
    </row>
    <row r="48" spans="1:7" ht="12.75" customHeight="1" x14ac:dyDescent="0.2">
      <c r="A48" s="97">
        <v>826</v>
      </c>
      <c r="B48" s="97">
        <v>2000027318634</v>
      </c>
      <c r="C48" s="60" t="s">
        <v>211</v>
      </c>
      <c r="D48" s="64">
        <v>0</v>
      </c>
      <c r="E48" s="65">
        <v>18700.009999999998</v>
      </c>
      <c r="F48" s="65">
        <v>1.54</v>
      </c>
      <c r="G48" s="65">
        <v>1.54</v>
      </c>
    </row>
    <row r="49" spans="1:7" ht="12.75" customHeight="1" x14ac:dyDescent="0.2">
      <c r="A49" s="97">
        <v>827</v>
      </c>
      <c r="B49" s="97">
        <v>2000052503805</v>
      </c>
      <c r="C49" s="60" t="s">
        <v>212</v>
      </c>
      <c r="D49" s="64">
        <v>0.39800000000000002</v>
      </c>
      <c r="E49" s="65">
        <v>17557.95</v>
      </c>
      <c r="F49" s="65">
        <v>1.64</v>
      </c>
      <c r="G49" s="65">
        <v>1.64</v>
      </c>
    </row>
    <row r="50" spans="1:7" ht="12.75" customHeight="1" x14ac:dyDescent="0.2">
      <c r="A50" s="97">
        <v>829</v>
      </c>
      <c r="B50" s="97">
        <v>2000050275552</v>
      </c>
      <c r="C50" s="60" t="s">
        <v>213</v>
      </c>
      <c r="D50" s="64">
        <v>0</v>
      </c>
      <c r="E50" s="65">
        <v>76607.09</v>
      </c>
      <c r="F50" s="65">
        <v>1.45</v>
      </c>
      <c r="G50" s="65">
        <v>1.45</v>
      </c>
    </row>
    <row r="51" spans="1:7" ht="12.75" customHeight="1" x14ac:dyDescent="0.2">
      <c r="A51" s="97">
        <v>820</v>
      </c>
      <c r="B51" s="97">
        <v>2000052993042</v>
      </c>
      <c r="C51" s="60" t="s">
        <v>214</v>
      </c>
      <c r="D51" s="64">
        <v>0.82299999999999995</v>
      </c>
      <c r="E51" s="65">
        <v>315.42</v>
      </c>
      <c r="F51" s="65">
        <v>0.79</v>
      </c>
      <c r="G51" s="65">
        <v>0.79</v>
      </c>
    </row>
    <row r="52" spans="1:7" ht="12.75" customHeight="1" x14ac:dyDescent="0.2">
      <c r="A52" s="97">
        <v>830</v>
      </c>
      <c r="B52" s="97">
        <v>2000050277986</v>
      </c>
      <c r="C52" s="60" t="s">
        <v>215</v>
      </c>
      <c r="D52" s="64">
        <v>0</v>
      </c>
      <c r="E52" s="65">
        <v>105205.57</v>
      </c>
      <c r="F52" s="65">
        <v>1.08</v>
      </c>
      <c r="G52" s="65">
        <v>1.08</v>
      </c>
    </row>
    <row r="53" spans="1:7" ht="12.75" customHeight="1" x14ac:dyDescent="0.2">
      <c r="A53" s="97">
        <v>854</v>
      </c>
      <c r="B53" s="97">
        <v>2000052369584</v>
      </c>
      <c r="C53" s="60" t="s">
        <v>216</v>
      </c>
      <c r="D53" s="64">
        <v>0</v>
      </c>
      <c r="E53" s="65">
        <v>104440.21</v>
      </c>
      <c r="F53" s="65">
        <v>2.02</v>
      </c>
      <c r="G53" s="65">
        <v>2.02</v>
      </c>
    </row>
    <row r="54" spans="1:7" ht="12.75" customHeight="1" x14ac:dyDescent="0.2">
      <c r="A54" s="97">
        <v>835</v>
      </c>
      <c r="B54" s="97">
        <v>2000050275543</v>
      </c>
      <c r="C54" s="60" t="s">
        <v>217</v>
      </c>
      <c r="D54" s="64">
        <v>0</v>
      </c>
      <c r="E54" s="65">
        <v>73936.179999999993</v>
      </c>
      <c r="F54" s="65">
        <v>1.42</v>
      </c>
      <c r="G54" s="65">
        <v>1.42</v>
      </c>
    </row>
    <row r="55" spans="1:7" ht="12.75" customHeight="1" x14ac:dyDescent="0.2">
      <c r="A55" s="97">
        <v>836</v>
      </c>
      <c r="B55" s="97">
        <v>2000051425787</v>
      </c>
      <c r="C55" s="60" t="s">
        <v>218</v>
      </c>
      <c r="D55" s="64">
        <v>0</v>
      </c>
      <c r="E55" s="65">
        <v>10386.209999999999</v>
      </c>
      <c r="F55" s="65">
        <v>2.89</v>
      </c>
      <c r="G55" s="65">
        <v>2.89</v>
      </c>
    </row>
    <row r="56" spans="1:7" ht="12.75" customHeight="1" x14ac:dyDescent="0.2">
      <c r="A56" s="97">
        <v>4033</v>
      </c>
      <c r="B56" s="97">
        <v>4033</v>
      </c>
      <c r="C56" s="60" t="s">
        <v>219</v>
      </c>
      <c r="D56" s="64">
        <v>0</v>
      </c>
      <c r="E56" s="65">
        <v>0.23</v>
      </c>
      <c r="F56" s="65">
        <v>2.3199999999999998</v>
      </c>
      <c r="G56" s="65">
        <v>2.3199999999999998</v>
      </c>
    </row>
    <row r="57" spans="1:7" ht="12.75" customHeight="1" x14ac:dyDescent="0.2">
      <c r="A57" s="97">
        <v>4548</v>
      </c>
      <c r="B57" s="97">
        <v>4548</v>
      </c>
      <c r="C57" s="60" t="s">
        <v>220</v>
      </c>
      <c r="D57" s="64">
        <v>0</v>
      </c>
      <c r="E57" s="65">
        <v>0.04</v>
      </c>
      <c r="F57" s="65">
        <v>2.5099999999999998</v>
      </c>
      <c r="G57" s="65">
        <v>2.5099999999999998</v>
      </c>
    </row>
    <row r="58" spans="1:7" ht="12.75" customHeight="1" x14ac:dyDescent="0.2">
      <c r="A58" s="97">
        <v>839</v>
      </c>
      <c r="B58" s="97">
        <v>2000053874062</v>
      </c>
      <c r="C58" s="60" t="s">
        <v>221</v>
      </c>
      <c r="D58" s="64">
        <v>0</v>
      </c>
      <c r="E58" s="65">
        <v>3.01</v>
      </c>
      <c r="F58" s="65">
        <v>1.17</v>
      </c>
      <c r="G58" s="65">
        <v>1.17</v>
      </c>
    </row>
    <row r="59" spans="1:7" ht="12.75" customHeight="1" x14ac:dyDescent="0.2">
      <c r="A59" s="97">
        <v>505</v>
      </c>
      <c r="B59" s="97">
        <v>2000053874105</v>
      </c>
      <c r="C59" s="60" t="s">
        <v>222</v>
      </c>
      <c r="D59" s="64">
        <v>0</v>
      </c>
      <c r="E59" s="65">
        <v>4.51</v>
      </c>
      <c r="F59" s="65">
        <v>0.95</v>
      </c>
      <c r="G59" s="65">
        <v>0.95</v>
      </c>
    </row>
    <row r="60" spans="1:7" ht="12.75" customHeight="1" x14ac:dyDescent="0.2">
      <c r="A60" s="97">
        <v>840</v>
      </c>
      <c r="B60" s="97">
        <v>2000051011929</v>
      </c>
      <c r="C60" s="60" t="s">
        <v>223</v>
      </c>
      <c r="D60" s="64">
        <v>0</v>
      </c>
      <c r="E60" s="65">
        <v>27.58</v>
      </c>
      <c r="F60" s="65">
        <v>0.71</v>
      </c>
      <c r="G60" s="65">
        <v>0.71</v>
      </c>
    </row>
    <row r="61" spans="1:7" ht="12.75" customHeight="1" x14ac:dyDescent="0.2">
      <c r="A61" s="97">
        <v>7393</v>
      </c>
      <c r="B61" s="97">
        <v>7393</v>
      </c>
      <c r="C61" s="60" t="s">
        <v>224</v>
      </c>
      <c r="D61" s="64">
        <v>0.91</v>
      </c>
      <c r="E61" s="65">
        <v>774.94</v>
      </c>
      <c r="F61" s="65">
        <v>0.99</v>
      </c>
      <c r="G61" s="65">
        <v>0.99</v>
      </c>
    </row>
    <row r="62" spans="1:7" ht="12.75" customHeight="1" x14ac:dyDescent="0.2">
      <c r="A62" s="97">
        <v>7394</v>
      </c>
      <c r="B62" s="97">
        <v>7394</v>
      </c>
      <c r="C62" s="60" t="s">
        <v>225</v>
      </c>
      <c r="D62" s="64">
        <v>0</v>
      </c>
      <c r="E62" s="65">
        <v>774.14</v>
      </c>
      <c r="F62" s="65">
        <v>1</v>
      </c>
      <c r="G62" s="65">
        <v>1</v>
      </c>
    </row>
    <row r="63" spans="1:7" ht="12.75" customHeight="1" x14ac:dyDescent="0.2">
      <c r="A63" s="97">
        <v>844</v>
      </c>
      <c r="B63" s="97">
        <v>2000027491213</v>
      </c>
      <c r="C63" s="60" t="s">
        <v>226</v>
      </c>
      <c r="D63" s="64">
        <v>0</v>
      </c>
      <c r="E63" s="65">
        <v>25.52</v>
      </c>
      <c r="F63" s="65">
        <v>0.71</v>
      </c>
      <c r="G63" s="65">
        <v>0.71</v>
      </c>
    </row>
    <row r="64" spans="1:7" ht="12.75" customHeight="1" x14ac:dyDescent="0.2">
      <c r="A64" s="97">
        <v>844</v>
      </c>
      <c r="B64" s="97">
        <v>2000050044320</v>
      </c>
      <c r="C64" s="60" t="s">
        <v>227</v>
      </c>
      <c r="D64" s="64">
        <v>0</v>
      </c>
      <c r="E64" s="65">
        <v>9.25</v>
      </c>
      <c r="F64" s="65">
        <v>0.72</v>
      </c>
      <c r="G64" s="65">
        <v>0.72</v>
      </c>
    </row>
    <row r="65" spans="1:7" ht="12.75" customHeight="1" x14ac:dyDescent="0.2">
      <c r="A65" s="97">
        <v>844</v>
      </c>
      <c r="B65" s="97">
        <v>2000052468930</v>
      </c>
      <c r="C65" s="60" t="s">
        <v>228</v>
      </c>
      <c r="D65" s="64">
        <v>0</v>
      </c>
      <c r="E65" s="65">
        <v>2.39</v>
      </c>
      <c r="F65" s="65">
        <v>0.71</v>
      </c>
      <c r="G65" s="65">
        <v>0.71</v>
      </c>
    </row>
    <row r="66" spans="1:7" ht="12.75" customHeight="1" x14ac:dyDescent="0.2">
      <c r="A66" s="97">
        <v>845</v>
      </c>
      <c r="B66" s="97">
        <v>2000050437959</v>
      </c>
      <c r="C66" s="60" t="s">
        <v>229</v>
      </c>
      <c r="D66" s="64">
        <v>0</v>
      </c>
      <c r="E66" s="65">
        <v>14864.48</v>
      </c>
      <c r="F66" s="65">
        <v>2.23</v>
      </c>
      <c r="G66" s="65">
        <v>2.23</v>
      </c>
    </row>
    <row r="67" spans="1:7" ht="12.75" customHeight="1" x14ac:dyDescent="0.2">
      <c r="A67" s="97">
        <v>846</v>
      </c>
      <c r="B67" s="97">
        <v>2000050552457</v>
      </c>
      <c r="C67" s="60" t="s">
        <v>230</v>
      </c>
      <c r="D67" s="64">
        <v>1.282</v>
      </c>
      <c r="E67" s="65">
        <v>12.02</v>
      </c>
      <c r="F67" s="65">
        <v>0.71</v>
      </c>
      <c r="G67" s="65">
        <v>0.71</v>
      </c>
    </row>
    <row r="68" spans="1:7" ht="12.75" customHeight="1" x14ac:dyDescent="0.2">
      <c r="A68" s="97">
        <v>847</v>
      </c>
      <c r="B68" s="97">
        <v>2000050662007</v>
      </c>
      <c r="C68" s="60" t="s">
        <v>231</v>
      </c>
      <c r="D68" s="64">
        <v>0</v>
      </c>
      <c r="E68" s="65">
        <v>797.98</v>
      </c>
      <c r="F68" s="65">
        <v>0.81</v>
      </c>
      <c r="G68" s="65">
        <v>0.81</v>
      </c>
    </row>
    <row r="69" spans="1:7" ht="12.75" customHeight="1" x14ac:dyDescent="0.2">
      <c r="A69" s="97">
        <v>849</v>
      </c>
      <c r="B69" s="97">
        <v>2000052866920</v>
      </c>
      <c r="C69" s="60" t="s">
        <v>232</v>
      </c>
      <c r="D69" s="64">
        <v>0</v>
      </c>
      <c r="E69" s="65">
        <v>15656.2</v>
      </c>
      <c r="F69" s="65">
        <v>3.25</v>
      </c>
      <c r="G69" s="65">
        <v>3.25</v>
      </c>
    </row>
    <row r="70" spans="1:7" ht="12.75" customHeight="1" x14ac:dyDescent="0.2">
      <c r="A70" s="97">
        <v>851</v>
      </c>
      <c r="B70" s="97">
        <v>2000051336018</v>
      </c>
      <c r="C70" s="60" t="s">
        <v>233</v>
      </c>
      <c r="D70" s="64">
        <v>0</v>
      </c>
      <c r="E70" s="65">
        <v>10648.5</v>
      </c>
      <c r="F70" s="65">
        <v>1.62</v>
      </c>
      <c r="G70" s="65">
        <v>1.62</v>
      </c>
    </row>
    <row r="71" spans="1:7" ht="12.75" customHeight="1" x14ac:dyDescent="0.2">
      <c r="A71" s="97">
        <v>853</v>
      </c>
      <c r="B71" s="97">
        <v>2000052659600</v>
      </c>
      <c r="C71" s="60" t="s">
        <v>234</v>
      </c>
      <c r="D71" s="64">
        <v>0</v>
      </c>
      <c r="E71" s="65">
        <v>1080.83</v>
      </c>
      <c r="F71" s="65">
        <v>0.74</v>
      </c>
      <c r="G71" s="65">
        <v>0.74</v>
      </c>
    </row>
    <row r="72" spans="1:7" ht="12.75" customHeight="1" x14ac:dyDescent="0.2">
      <c r="A72" s="97">
        <v>855</v>
      </c>
      <c r="B72" s="97">
        <v>2000050276556</v>
      </c>
      <c r="C72" s="60" t="s">
        <v>235</v>
      </c>
      <c r="D72" s="64">
        <v>0.495</v>
      </c>
      <c r="E72" s="65">
        <v>9846.5</v>
      </c>
      <c r="F72" s="65">
        <v>1.34</v>
      </c>
      <c r="G72" s="65">
        <v>1.34</v>
      </c>
    </row>
    <row r="73" spans="1:7" ht="12.75" customHeight="1" x14ac:dyDescent="0.2">
      <c r="A73" s="97">
        <v>856</v>
      </c>
      <c r="B73" s="97">
        <v>2000054315483</v>
      </c>
      <c r="C73" s="60" t="s">
        <v>236</v>
      </c>
      <c r="D73" s="64">
        <v>0</v>
      </c>
      <c r="E73" s="65">
        <v>16997.79</v>
      </c>
      <c r="F73" s="65">
        <v>1.24</v>
      </c>
      <c r="G73" s="65">
        <v>1.24</v>
      </c>
    </row>
    <row r="74" spans="1:7" ht="12.75" customHeight="1" x14ac:dyDescent="0.2">
      <c r="A74" s="97">
        <v>857</v>
      </c>
      <c r="B74" s="97">
        <v>2000054359392</v>
      </c>
      <c r="C74" s="60" t="s">
        <v>237</v>
      </c>
      <c r="D74" s="64">
        <v>0</v>
      </c>
      <c r="E74" s="65">
        <v>9610.81</v>
      </c>
      <c r="F74" s="65">
        <v>1.76</v>
      </c>
      <c r="G74" s="65">
        <v>1.76</v>
      </c>
    </row>
    <row r="75" spans="1:7" ht="12.75" customHeight="1" x14ac:dyDescent="0.2">
      <c r="A75" s="97">
        <v>858</v>
      </c>
      <c r="B75" s="97">
        <v>2000051445019</v>
      </c>
      <c r="C75" s="60" t="s">
        <v>238</v>
      </c>
      <c r="D75" s="64">
        <v>0.246</v>
      </c>
      <c r="E75" s="65">
        <v>5.03</v>
      </c>
      <c r="F75" s="65">
        <v>0.94</v>
      </c>
      <c r="G75" s="65">
        <v>0.94</v>
      </c>
    </row>
    <row r="76" spans="1:7" ht="12.75" customHeight="1" x14ac:dyDescent="0.2">
      <c r="A76" s="97">
        <v>859</v>
      </c>
      <c r="B76" s="97">
        <v>2000054431783</v>
      </c>
      <c r="C76" s="60" t="s">
        <v>239</v>
      </c>
      <c r="D76" s="64">
        <v>0</v>
      </c>
      <c r="E76" s="65">
        <v>787.57</v>
      </c>
      <c r="F76" s="65">
        <v>0.71</v>
      </c>
      <c r="G76" s="65">
        <v>0.71</v>
      </c>
    </row>
    <row r="77" spans="1:7" ht="12.75" customHeight="1" x14ac:dyDescent="0.2">
      <c r="A77" s="97">
        <v>860</v>
      </c>
      <c r="B77" s="97">
        <v>2000054674344</v>
      </c>
      <c r="C77" s="60" t="s">
        <v>240</v>
      </c>
      <c r="D77" s="64">
        <v>0</v>
      </c>
      <c r="E77" s="65">
        <v>294.73</v>
      </c>
      <c r="F77" s="65">
        <v>1.1599999999999999</v>
      </c>
      <c r="G77" s="65">
        <v>1.1599999999999999</v>
      </c>
    </row>
    <row r="78" spans="1:7" ht="12.75" customHeight="1" x14ac:dyDescent="0.2">
      <c r="A78" s="97">
        <v>7303</v>
      </c>
      <c r="B78" s="97">
        <v>7303</v>
      </c>
      <c r="C78" s="60" t="s">
        <v>241</v>
      </c>
      <c r="D78" s="64">
        <v>0.21</v>
      </c>
      <c r="E78" s="65">
        <v>16437.62</v>
      </c>
      <c r="F78" s="65">
        <v>5.14</v>
      </c>
      <c r="G78" s="65">
        <v>5.14</v>
      </c>
    </row>
    <row r="79" spans="1:7" ht="12.75" customHeight="1" x14ac:dyDescent="0.2">
      <c r="A79" s="97">
        <v>863</v>
      </c>
      <c r="B79" s="97">
        <v>2000055109274</v>
      </c>
      <c r="C79" s="60" t="s">
        <v>242</v>
      </c>
      <c r="D79" s="64">
        <v>0</v>
      </c>
      <c r="E79" s="65">
        <v>772.5</v>
      </c>
      <c r="F79" s="65">
        <v>3.31</v>
      </c>
      <c r="G79" s="65">
        <v>3.31</v>
      </c>
    </row>
    <row r="80" spans="1:7" ht="12.75" customHeight="1" x14ac:dyDescent="0.2">
      <c r="A80" s="97">
        <v>852</v>
      </c>
      <c r="B80" s="97">
        <v>2000055132440</v>
      </c>
      <c r="C80" s="60" t="s">
        <v>243</v>
      </c>
      <c r="D80" s="64">
        <v>0</v>
      </c>
      <c r="E80" s="65">
        <v>3.99</v>
      </c>
      <c r="F80" s="65">
        <v>1.1399999999999999</v>
      </c>
      <c r="G80" s="65">
        <v>1.1399999999999999</v>
      </c>
    </row>
    <row r="81" spans="1:7" ht="12.75" customHeight="1" x14ac:dyDescent="0.2">
      <c r="A81" s="97">
        <v>862</v>
      </c>
      <c r="B81" s="97">
        <v>2000055138985</v>
      </c>
      <c r="C81" s="60" t="s">
        <v>244</v>
      </c>
      <c r="D81" s="64">
        <v>0</v>
      </c>
      <c r="E81" s="65">
        <v>1.61</v>
      </c>
      <c r="F81" s="65">
        <v>1.35</v>
      </c>
      <c r="G81" s="65">
        <v>1.35</v>
      </c>
    </row>
    <row r="82" spans="1:7" ht="12.75" customHeight="1" x14ac:dyDescent="0.2">
      <c r="A82" s="97">
        <v>864</v>
      </c>
      <c r="B82" s="97">
        <v>2000055125815</v>
      </c>
      <c r="C82" s="60" t="s">
        <v>245</v>
      </c>
      <c r="D82" s="64">
        <v>0.22600000000000001</v>
      </c>
      <c r="E82" s="65">
        <v>8.8699999999999992</v>
      </c>
      <c r="F82" s="65">
        <v>1.47</v>
      </c>
      <c r="G82" s="65">
        <v>1.47</v>
      </c>
    </row>
    <row r="83" spans="1:7" ht="12.75" customHeight="1" x14ac:dyDescent="0.2">
      <c r="A83" s="97">
        <v>865</v>
      </c>
      <c r="B83" s="97">
        <v>2000055125842</v>
      </c>
      <c r="C83" s="60" t="s">
        <v>246</v>
      </c>
      <c r="D83" s="64">
        <v>0.22600000000000001</v>
      </c>
      <c r="E83" s="65">
        <v>3.87</v>
      </c>
      <c r="F83" s="65">
        <v>1.91</v>
      </c>
      <c r="G83" s="65">
        <v>1.91</v>
      </c>
    </row>
    <row r="84" spans="1:7" ht="12.75" customHeight="1" x14ac:dyDescent="0.2">
      <c r="A84" s="97">
        <v>866</v>
      </c>
      <c r="B84" s="97">
        <v>2000055213940</v>
      </c>
      <c r="C84" s="60" t="s">
        <v>247</v>
      </c>
      <c r="D84" s="64">
        <v>0.22600000000000001</v>
      </c>
      <c r="E84" s="65">
        <v>773.54</v>
      </c>
      <c r="F84" s="65">
        <v>1.75</v>
      </c>
      <c r="G84" s="65">
        <v>1.75</v>
      </c>
    </row>
    <row r="85" spans="1:7" ht="12.75" customHeight="1" x14ac:dyDescent="0.2">
      <c r="A85" s="97">
        <v>861</v>
      </c>
      <c r="B85" s="97">
        <v>2000055029502</v>
      </c>
      <c r="C85" s="60" t="s">
        <v>248</v>
      </c>
      <c r="D85" s="64">
        <v>0</v>
      </c>
      <c r="E85" s="65">
        <v>70289.399999999994</v>
      </c>
      <c r="F85" s="65">
        <v>1.88</v>
      </c>
      <c r="G85" s="65">
        <v>1.88</v>
      </c>
    </row>
    <row r="86" spans="1:7" ht="12.75" customHeight="1" x14ac:dyDescent="0.2">
      <c r="A86" s="97">
        <v>861</v>
      </c>
      <c r="B86" s="97">
        <v>2000055029511</v>
      </c>
      <c r="C86" s="60" t="s">
        <v>249</v>
      </c>
      <c r="D86" s="64">
        <v>0</v>
      </c>
      <c r="E86" s="65">
        <v>132.16999999999999</v>
      </c>
      <c r="F86" s="65">
        <v>1.86</v>
      </c>
      <c r="G86" s="65">
        <v>1.86</v>
      </c>
    </row>
    <row r="87" spans="1:7" ht="12.75" customHeight="1" x14ac:dyDescent="0.2">
      <c r="A87" s="97">
        <v>861</v>
      </c>
      <c r="B87" s="97">
        <v>2000055029520</v>
      </c>
      <c r="C87" s="60" t="s">
        <v>250</v>
      </c>
      <c r="D87" s="64">
        <v>0</v>
      </c>
      <c r="E87" s="65">
        <v>132.16999999999999</v>
      </c>
      <c r="F87" s="65">
        <v>1.6</v>
      </c>
      <c r="G87" s="65">
        <v>1.6</v>
      </c>
    </row>
    <row r="88" spans="1:7" ht="12.75" customHeight="1" x14ac:dyDescent="0.2">
      <c r="A88" s="97">
        <v>861</v>
      </c>
      <c r="B88" s="97">
        <v>2000055029530</v>
      </c>
      <c r="C88" s="60" t="s">
        <v>251</v>
      </c>
      <c r="D88" s="64">
        <v>0</v>
      </c>
      <c r="E88" s="65">
        <v>132.16999999999999</v>
      </c>
      <c r="F88" s="65">
        <v>1.73</v>
      </c>
      <c r="G88" s="65">
        <v>1.73</v>
      </c>
    </row>
    <row r="89" spans="1:7" ht="12.75" customHeight="1" x14ac:dyDescent="0.2">
      <c r="A89" s="97">
        <v>861</v>
      </c>
      <c r="B89" s="97">
        <v>2000055029549</v>
      </c>
      <c r="C89" s="60" t="s">
        <v>252</v>
      </c>
      <c r="D89" s="64">
        <v>0</v>
      </c>
      <c r="E89" s="65">
        <v>132.16999999999999</v>
      </c>
      <c r="F89" s="65">
        <v>1.77</v>
      </c>
      <c r="G89" s="65">
        <v>1.77</v>
      </c>
    </row>
    <row r="90" spans="1:7" ht="12.75" customHeight="1" x14ac:dyDescent="0.2">
      <c r="A90" s="97">
        <v>861</v>
      </c>
      <c r="B90" s="97">
        <v>2000055029558</v>
      </c>
      <c r="C90" s="60" t="s">
        <v>253</v>
      </c>
      <c r="D90" s="64">
        <v>0</v>
      </c>
      <c r="E90" s="65">
        <v>132.16999999999999</v>
      </c>
      <c r="F90" s="65">
        <v>1.6</v>
      </c>
      <c r="G90" s="65">
        <v>1.6</v>
      </c>
    </row>
    <row r="91" spans="1:7" ht="12.75" customHeight="1" x14ac:dyDescent="0.2">
      <c r="A91" s="97">
        <v>7096</v>
      </c>
      <c r="B91" s="97">
        <v>7096</v>
      </c>
      <c r="C91" s="60" t="s">
        <v>254</v>
      </c>
      <c r="D91" s="64">
        <v>0</v>
      </c>
      <c r="E91" s="65">
        <v>73312.63</v>
      </c>
      <c r="F91" s="65">
        <v>3</v>
      </c>
      <c r="G91" s="65">
        <v>3</v>
      </c>
    </row>
    <row r="92" spans="1:7" ht="12.75" customHeight="1" x14ac:dyDescent="0.2">
      <c r="A92" s="97">
        <v>7098</v>
      </c>
      <c r="B92" s="97">
        <v>7098</v>
      </c>
      <c r="C92" s="60" t="s">
        <v>256</v>
      </c>
      <c r="D92" s="64">
        <v>0</v>
      </c>
      <c r="E92" s="65">
        <v>70168.98</v>
      </c>
      <c r="F92" s="65">
        <v>3.01</v>
      </c>
      <c r="G92" s="65">
        <v>3.01</v>
      </c>
    </row>
    <row r="93" spans="1:7" ht="12.75" customHeight="1" x14ac:dyDescent="0.2">
      <c r="A93" s="97">
        <v>7097</v>
      </c>
      <c r="B93" s="97">
        <v>7097</v>
      </c>
      <c r="C93" s="60" t="s">
        <v>257</v>
      </c>
      <c r="D93" s="64">
        <v>0</v>
      </c>
      <c r="E93" s="65">
        <v>96904.84</v>
      </c>
      <c r="F93" s="65">
        <v>2.54</v>
      </c>
      <c r="G93" s="65">
        <v>2.54</v>
      </c>
    </row>
    <row r="94" spans="1:7" ht="12.75" customHeight="1" x14ac:dyDescent="0.2">
      <c r="A94" s="97">
        <v>833</v>
      </c>
      <c r="B94" s="97">
        <v>2000051300396</v>
      </c>
      <c r="C94" s="60" t="s">
        <v>258</v>
      </c>
      <c r="D94" s="64">
        <v>0</v>
      </c>
      <c r="E94" s="65">
        <v>80739.69</v>
      </c>
      <c r="F94" s="65">
        <v>1.51</v>
      </c>
      <c r="G94" s="65">
        <v>1.51</v>
      </c>
    </row>
    <row r="95" spans="1:7" ht="12.75" customHeight="1" x14ac:dyDescent="0.2">
      <c r="A95" s="97">
        <v>867</v>
      </c>
      <c r="B95" s="97">
        <v>2000055426205</v>
      </c>
      <c r="C95" s="60" t="s">
        <v>259</v>
      </c>
      <c r="D95" s="64">
        <v>0</v>
      </c>
      <c r="E95" s="65">
        <v>5.86</v>
      </c>
      <c r="F95" s="65">
        <v>1.1599999999999999</v>
      </c>
      <c r="G95" s="65">
        <v>1.1599999999999999</v>
      </c>
    </row>
    <row r="96" spans="1:7" ht="12.75" customHeight="1" x14ac:dyDescent="0.2">
      <c r="A96" s="97">
        <v>868</v>
      </c>
      <c r="B96" s="97">
        <v>2000055426232</v>
      </c>
      <c r="C96" s="60" t="s">
        <v>260</v>
      </c>
      <c r="D96" s="64">
        <v>0</v>
      </c>
      <c r="E96" s="65">
        <v>12.86</v>
      </c>
      <c r="F96" s="65">
        <v>1.2</v>
      </c>
      <c r="G96" s="65">
        <v>1.2</v>
      </c>
    </row>
    <row r="97" spans="1:7" ht="12.75" customHeight="1" x14ac:dyDescent="0.2">
      <c r="A97" s="97">
        <v>7484</v>
      </c>
      <c r="B97" s="97">
        <v>7484</v>
      </c>
      <c r="C97" s="60" t="s">
        <v>261</v>
      </c>
      <c r="D97" s="64">
        <v>0</v>
      </c>
      <c r="E97" s="65">
        <v>3.82</v>
      </c>
      <c r="F97" s="65">
        <v>2.17</v>
      </c>
      <c r="G97" s="65">
        <v>2.17</v>
      </c>
    </row>
    <row r="98" spans="1:7" ht="12.75" customHeight="1" x14ac:dyDescent="0.2">
      <c r="A98" s="97">
        <v>870</v>
      </c>
      <c r="B98" s="97">
        <v>2000055580574</v>
      </c>
      <c r="C98" s="60" t="s">
        <v>262</v>
      </c>
      <c r="D98" s="64">
        <v>0</v>
      </c>
      <c r="E98" s="65">
        <v>6.62</v>
      </c>
      <c r="F98" s="65">
        <v>1.18</v>
      </c>
      <c r="G98" s="65">
        <v>1.18</v>
      </c>
    </row>
    <row r="99" spans="1:7" ht="12.75" customHeight="1" x14ac:dyDescent="0.2">
      <c r="A99" s="97">
        <v>872</v>
      </c>
      <c r="B99" s="97">
        <v>2000055580592</v>
      </c>
      <c r="C99" s="60" t="s">
        <v>263</v>
      </c>
      <c r="D99" s="64">
        <v>0</v>
      </c>
      <c r="E99" s="65">
        <v>9.6999999999999993</v>
      </c>
      <c r="F99" s="65">
        <v>0.98</v>
      </c>
      <c r="G99" s="65">
        <v>0.98</v>
      </c>
    </row>
    <row r="100" spans="1:7" ht="12.75" customHeight="1" x14ac:dyDescent="0.2">
      <c r="A100" s="97">
        <v>873</v>
      </c>
      <c r="B100" s="97">
        <v>2000055582785</v>
      </c>
      <c r="C100" s="60" t="s">
        <v>264</v>
      </c>
      <c r="D100" s="64">
        <v>0.22600000000000001</v>
      </c>
      <c r="E100" s="65">
        <v>9.1</v>
      </c>
      <c r="F100" s="65">
        <v>2.5499999999999998</v>
      </c>
      <c r="G100" s="65">
        <v>2.5499999999999998</v>
      </c>
    </row>
    <row r="101" spans="1:7" ht="12.75" customHeight="1" x14ac:dyDescent="0.2">
      <c r="A101" s="97">
        <v>874</v>
      </c>
      <c r="B101" s="97">
        <v>2000055634982</v>
      </c>
      <c r="C101" s="60" t="s">
        <v>265</v>
      </c>
      <c r="D101" s="64">
        <v>0</v>
      </c>
      <c r="E101" s="65">
        <v>6.09</v>
      </c>
      <c r="F101" s="65">
        <v>1.32</v>
      </c>
      <c r="G101" s="65">
        <v>1.32</v>
      </c>
    </row>
    <row r="102" spans="1:7" ht="12.75" customHeight="1" x14ac:dyDescent="0.2">
      <c r="A102" s="97">
        <v>875</v>
      </c>
      <c r="B102" s="97">
        <v>2000055643198</v>
      </c>
      <c r="C102" s="60" t="s">
        <v>266</v>
      </c>
      <c r="D102" s="64">
        <v>0.22700000000000001</v>
      </c>
      <c r="E102" s="65">
        <v>4.5199999999999996</v>
      </c>
      <c r="F102" s="65">
        <v>2.14</v>
      </c>
      <c r="G102" s="65">
        <v>2.14</v>
      </c>
    </row>
    <row r="103" spans="1:7" ht="12.75" customHeight="1" x14ac:dyDescent="0.2">
      <c r="A103" s="97">
        <v>705</v>
      </c>
      <c r="B103" s="97">
        <v>2000051981890</v>
      </c>
      <c r="C103" s="60" t="s">
        <v>267</v>
      </c>
      <c r="D103" s="64">
        <v>0</v>
      </c>
      <c r="E103" s="65">
        <v>16701.96</v>
      </c>
      <c r="F103" s="65">
        <v>1.92</v>
      </c>
      <c r="G103" s="65">
        <v>1.92</v>
      </c>
    </row>
    <row r="104" spans="1:7" ht="12.75" customHeight="1" x14ac:dyDescent="0.2">
      <c r="A104" s="97">
        <v>876</v>
      </c>
      <c r="B104" s="97">
        <v>2000055872892</v>
      </c>
      <c r="C104" s="60" t="s">
        <v>268</v>
      </c>
      <c r="D104" s="64">
        <v>0.22600000000000001</v>
      </c>
      <c r="E104" s="65">
        <v>777.36</v>
      </c>
      <c r="F104" s="65">
        <v>1.53</v>
      </c>
      <c r="G104" s="65">
        <v>1.53</v>
      </c>
    </row>
    <row r="105" spans="1:7" ht="12.75" customHeight="1" x14ac:dyDescent="0.2">
      <c r="A105" s="97">
        <v>877</v>
      </c>
      <c r="B105" s="97">
        <v>2000055600255</v>
      </c>
      <c r="C105" s="60" t="s">
        <v>269</v>
      </c>
      <c r="D105" s="64">
        <v>0</v>
      </c>
      <c r="E105" s="65">
        <v>22.36</v>
      </c>
      <c r="F105" s="65">
        <v>0.96</v>
      </c>
      <c r="G105" s="65">
        <v>0.96</v>
      </c>
    </row>
    <row r="106" spans="1:7" ht="12.75" customHeight="1" x14ac:dyDescent="0.2">
      <c r="A106" s="97">
        <v>878</v>
      </c>
      <c r="B106" s="97">
        <v>2000055600194</v>
      </c>
      <c r="C106" s="60" t="s">
        <v>270</v>
      </c>
      <c r="D106" s="64">
        <v>0.222</v>
      </c>
      <c r="E106" s="65">
        <v>18.07</v>
      </c>
      <c r="F106" s="65">
        <v>1.07</v>
      </c>
      <c r="G106" s="65">
        <v>1.07</v>
      </c>
    </row>
    <row r="107" spans="1:7" ht="12.75" customHeight="1" x14ac:dyDescent="0.2">
      <c r="A107" s="97">
        <v>880</v>
      </c>
      <c r="B107" s="97">
        <v>2000055918093</v>
      </c>
      <c r="C107" s="60" t="s">
        <v>271</v>
      </c>
      <c r="D107" s="64">
        <v>0</v>
      </c>
      <c r="E107" s="65">
        <v>4.8899999999999997</v>
      </c>
      <c r="F107" s="65">
        <v>1.03</v>
      </c>
      <c r="G107" s="65">
        <v>1.03</v>
      </c>
    </row>
    <row r="108" spans="1:7" ht="12.75" customHeight="1" x14ac:dyDescent="0.2">
      <c r="A108" s="97">
        <v>881</v>
      </c>
      <c r="B108" s="97">
        <v>2000055969256</v>
      </c>
      <c r="C108" s="60" t="s">
        <v>272</v>
      </c>
      <c r="D108" s="64">
        <v>1.2529999999999999</v>
      </c>
      <c r="E108" s="65">
        <v>5.74</v>
      </c>
      <c r="F108" s="65">
        <v>1.5</v>
      </c>
      <c r="G108" s="65">
        <v>1.5</v>
      </c>
    </row>
    <row r="109" spans="1:7" ht="12.75" customHeight="1" x14ac:dyDescent="0.2">
      <c r="A109" s="97">
        <v>882</v>
      </c>
      <c r="B109" s="97">
        <v>2000055600352</v>
      </c>
      <c r="C109" s="60" t="s">
        <v>273</v>
      </c>
      <c r="D109" s="64">
        <v>0</v>
      </c>
      <c r="E109" s="65">
        <v>5.86</v>
      </c>
      <c r="F109" s="65">
        <v>1.1200000000000001</v>
      </c>
      <c r="G109" s="65">
        <v>1.1200000000000001</v>
      </c>
    </row>
    <row r="110" spans="1:7" ht="12.75" customHeight="1" x14ac:dyDescent="0.2">
      <c r="A110" s="97">
        <v>883</v>
      </c>
      <c r="B110" s="97">
        <v>2000055582767</v>
      </c>
      <c r="C110" s="60" t="s">
        <v>274</v>
      </c>
      <c r="D110" s="64">
        <v>0</v>
      </c>
      <c r="E110" s="65">
        <v>24.78</v>
      </c>
      <c r="F110" s="65">
        <v>1.19</v>
      </c>
      <c r="G110" s="65">
        <v>1.19</v>
      </c>
    </row>
    <row r="111" spans="1:7" ht="12.75" customHeight="1" x14ac:dyDescent="0.2">
      <c r="A111" s="97">
        <v>884</v>
      </c>
      <c r="B111" s="97">
        <v>2000056041495</v>
      </c>
      <c r="C111" s="60" t="s">
        <v>275</v>
      </c>
      <c r="D111" s="64">
        <v>0.61299999999999999</v>
      </c>
      <c r="E111" s="65">
        <v>27.07</v>
      </c>
      <c r="F111" s="65">
        <v>1.05</v>
      </c>
      <c r="G111" s="65">
        <v>1.05</v>
      </c>
    </row>
    <row r="112" spans="1:7" ht="12.75" customHeight="1" x14ac:dyDescent="0.2">
      <c r="A112" s="97">
        <v>349</v>
      </c>
      <c r="B112" s="97">
        <v>2000056041500</v>
      </c>
      <c r="C112" s="60" t="s">
        <v>276</v>
      </c>
      <c r="D112" s="64">
        <v>0.61</v>
      </c>
      <c r="E112" s="65">
        <v>27.07</v>
      </c>
      <c r="F112" s="65">
        <v>1.2</v>
      </c>
      <c r="G112" s="65">
        <v>1.2</v>
      </c>
    </row>
    <row r="113" spans="1:7" ht="12.75" customHeight="1" x14ac:dyDescent="0.2">
      <c r="A113" s="97">
        <v>885</v>
      </c>
      <c r="B113" s="97">
        <v>2000055916254</v>
      </c>
      <c r="C113" s="60" t="s">
        <v>277</v>
      </c>
      <c r="D113" s="64">
        <v>0</v>
      </c>
      <c r="E113" s="65">
        <v>5.32</v>
      </c>
      <c r="F113" s="65">
        <v>1.53</v>
      </c>
      <c r="G113" s="65">
        <v>1.53</v>
      </c>
    </row>
    <row r="114" spans="1:7" ht="12.75" customHeight="1" x14ac:dyDescent="0.2">
      <c r="A114" s="97">
        <v>886</v>
      </c>
      <c r="B114" s="97">
        <v>2000055860113</v>
      </c>
      <c r="C114" s="60" t="s">
        <v>278</v>
      </c>
      <c r="D114" s="64">
        <v>0.22700000000000001</v>
      </c>
      <c r="E114" s="65">
        <v>4.5</v>
      </c>
      <c r="F114" s="65">
        <v>2.2400000000000002</v>
      </c>
      <c r="G114" s="65">
        <v>2.2400000000000002</v>
      </c>
    </row>
    <row r="115" spans="1:7" ht="12.75" customHeight="1" x14ac:dyDescent="0.2">
      <c r="A115" s="97">
        <v>888</v>
      </c>
      <c r="B115" s="97">
        <v>2000055899574</v>
      </c>
      <c r="C115" s="60" t="s">
        <v>279</v>
      </c>
      <c r="D115" s="64">
        <v>0.22700000000000001</v>
      </c>
      <c r="E115" s="65">
        <v>774.79</v>
      </c>
      <c r="F115" s="65">
        <v>1.34</v>
      </c>
      <c r="G115" s="65">
        <v>1.34</v>
      </c>
    </row>
    <row r="116" spans="1:7" ht="12.75" customHeight="1" x14ac:dyDescent="0.2">
      <c r="A116" s="97">
        <v>889</v>
      </c>
      <c r="B116" s="97">
        <v>2000055899529</v>
      </c>
      <c r="C116" s="60" t="s">
        <v>280</v>
      </c>
      <c r="D116" s="64">
        <v>0</v>
      </c>
      <c r="E116" s="65">
        <v>805.59</v>
      </c>
      <c r="F116" s="65">
        <v>1.26</v>
      </c>
      <c r="G116" s="65">
        <v>1.26</v>
      </c>
    </row>
    <row r="117" spans="1:7" ht="12.75" customHeight="1" x14ac:dyDescent="0.2">
      <c r="A117" s="97">
        <v>890</v>
      </c>
      <c r="B117" s="97">
        <v>2000056041556</v>
      </c>
      <c r="C117" s="60" t="s">
        <v>281</v>
      </c>
      <c r="D117" s="64">
        <v>0</v>
      </c>
      <c r="E117" s="65">
        <v>68.180000000000007</v>
      </c>
      <c r="F117" s="65">
        <v>1</v>
      </c>
      <c r="G117" s="65">
        <v>1</v>
      </c>
    </row>
    <row r="118" spans="1:7" ht="12.75" customHeight="1" x14ac:dyDescent="0.2">
      <c r="A118" s="97">
        <v>834</v>
      </c>
      <c r="B118" s="97" t="s">
        <v>282</v>
      </c>
      <c r="C118" s="60" t="s">
        <v>284</v>
      </c>
      <c r="D118" s="64">
        <v>0</v>
      </c>
      <c r="E118" s="65">
        <v>75620.59</v>
      </c>
      <c r="F118" s="65">
        <v>2.29</v>
      </c>
      <c r="G118" s="65">
        <v>2.29</v>
      </c>
    </row>
    <row r="119" spans="1:7" ht="12.75" customHeight="1" x14ac:dyDescent="0.2">
      <c r="A119" s="97">
        <v>891</v>
      </c>
      <c r="B119" s="97" t="s">
        <v>285</v>
      </c>
      <c r="C119" s="60" t="s">
        <v>286</v>
      </c>
      <c r="D119" s="64">
        <v>0</v>
      </c>
      <c r="E119" s="65">
        <v>12686.78</v>
      </c>
      <c r="F119" s="65">
        <v>2.76</v>
      </c>
      <c r="G119" s="65">
        <v>2.76</v>
      </c>
    </row>
    <row r="120" spans="1:7" ht="12.75" customHeight="1" x14ac:dyDescent="0.2">
      <c r="A120" s="97">
        <v>892</v>
      </c>
      <c r="B120" s="97">
        <v>2000055582800</v>
      </c>
      <c r="C120" s="60" t="s">
        <v>287</v>
      </c>
      <c r="D120" s="64">
        <v>0</v>
      </c>
      <c r="E120" s="65">
        <v>2.36</v>
      </c>
      <c r="F120" s="65">
        <v>2.2000000000000002</v>
      </c>
      <c r="G120" s="65">
        <v>2.2000000000000002</v>
      </c>
    </row>
    <row r="121" spans="1:7" ht="12.75" customHeight="1" x14ac:dyDescent="0.2">
      <c r="A121" s="97">
        <v>893</v>
      </c>
      <c r="B121" s="97">
        <v>2000056442147</v>
      </c>
      <c r="C121" s="60" t="s">
        <v>288</v>
      </c>
      <c r="D121" s="64">
        <v>0</v>
      </c>
      <c r="E121" s="65">
        <v>4.3899999999999997</v>
      </c>
      <c r="F121" s="65">
        <v>1.18</v>
      </c>
      <c r="G121" s="65">
        <v>1.18</v>
      </c>
    </row>
    <row r="122" spans="1:7" ht="12.75" customHeight="1" x14ac:dyDescent="0.2">
      <c r="A122" s="97">
        <v>894</v>
      </c>
      <c r="B122" s="97">
        <v>2000055894939</v>
      </c>
      <c r="C122" s="60" t="s">
        <v>289</v>
      </c>
      <c r="D122" s="64">
        <v>0</v>
      </c>
      <c r="E122" s="65">
        <v>2.1800000000000002</v>
      </c>
      <c r="F122" s="65">
        <v>1.88</v>
      </c>
      <c r="G122" s="65">
        <v>1.88</v>
      </c>
    </row>
    <row r="123" spans="1:7" ht="12.75" customHeight="1" x14ac:dyDescent="0.2">
      <c r="A123" s="97">
        <v>895</v>
      </c>
      <c r="B123" s="97">
        <v>2000055630116</v>
      </c>
      <c r="C123" s="60" t="s">
        <v>290</v>
      </c>
      <c r="D123" s="64">
        <v>0</v>
      </c>
      <c r="E123" s="65">
        <v>6.3</v>
      </c>
      <c r="F123" s="65">
        <v>1.65</v>
      </c>
      <c r="G123" s="65">
        <v>1.65</v>
      </c>
    </row>
    <row r="124" spans="1:7" ht="12.75" customHeight="1" x14ac:dyDescent="0.2">
      <c r="A124" s="97">
        <v>896</v>
      </c>
      <c r="B124" s="97">
        <v>2000055845773</v>
      </c>
      <c r="C124" s="60" t="s">
        <v>291</v>
      </c>
      <c r="D124" s="64">
        <v>1.224</v>
      </c>
      <c r="E124" s="65">
        <v>3.4</v>
      </c>
      <c r="F124" s="65">
        <v>1.06</v>
      </c>
      <c r="G124" s="65">
        <v>1.06</v>
      </c>
    </row>
    <row r="125" spans="1:7" ht="12.75" customHeight="1" x14ac:dyDescent="0.2">
      <c r="A125" s="97">
        <v>720</v>
      </c>
      <c r="B125" s="97">
        <v>2000055856970</v>
      </c>
      <c r="C125" s="60" t="s">
        <v>292</v>
      </c>
      <c r="D125" s="64">
        <v>0</v>
      </c>
      <c r="E125" s="65">
        <v>9.06</v>
      </c>
      <c r="F125" s="65">
        <v>3</v>
      </c>
      <c r="G125" s="65">
        <v>3</v>
      </c>
    </row>
    <row r="126" spans="1:7" ht="12.75" customHeight="1" x14ac:dyDescent="0.2">
      <c r="A126" s="97">
        <v>848</v>
      </c>
      <c r="B126" s="97">
        <v>2000056875315</v>
      </c>
      <c r="C126" s="60" t="s">
        <v>293</v>
      </c>
      <c r="D126" s="64">
        <v>0.16500000000000001</v>
      </c>
      <c r="E126" s="65">
        <v>870.98</v>
      </c>
      <c r="F126" s="65">
        <v>0.74</v>
      </c>
      <c r="G126" s="65">
        <v>0.74</v>
      </c>
    </row>
    <row r="127" spans="1:7" ht="12.75" customHeight="1" x14ac:dyDescent="0.2">
      <c r="A127" s="97">
        <v>722</v>
      </c>
      <c r="B127" s="97">
        <v>2000027480851</v>
      </c>
      <c r="C127" s="60" t="s">
        <v>295</v>
      </c>
      <c r="D127" s="64">
        <v>0</v>
      </c>
      <c r="E127" s="65">
        <v>2298.61</v>
      </c>
      <c r="F127" s="65">
        <v>0.71</v>
      </c>
      <c r="G127" s="65">
        <v>0.71</v>
      </c>
    </row>
    <row r="128" spans="1:7" ht="12.75" customHeight="1" x14ac:dyDescent="0.2">
      <c r="A128" s="97">
        <v>724</v>
      </c>
      <c r="B128" s="97">
        <v>2000055874997</v>
      </c>
      <c r="C128" s="60" t="s">
        <v>296</v>
      </c>
      <c r="D128" s="64">
        <v>0</v>
      </c>
      <c r="E128" s="65">
        <v>36.25</v>
      </c>
      <c r="F128" s="65">
        <v>0.71</v>
      </c>
      <c r="G128" s="65">
        <v>0.71</v>
      </c>
    </row>
    <row r="129" spans="1:7" ht="12.75" customHeight="1" x14ac:dyDescent="0.2">
      <c r="A129" s="97">
        <v>725</v>
      </c>
      <c r="B129" s="97">
        <v>2000055996659</v>
      </c>
      <c r="C129" s="60" t="s">
        <v>297</v>
      </c>
      <c r="D129" s="64">
        <v>0</v>
      </c>
      <c r="E129" s="65">
        <v>8.64</v>
      </c>
      <c r="F129" s="65">
        <v>0.91</v>
      </c>
      <c r="G129" s="65">
        <v>0.91</v>
      </c>
    </row>
    <row r="130" spans="1:7" ht="12.75" customHeight="1" x14ac:dyDescent="0.2">
      <c r="A130" s="97">
        <v>726</v>
      </c>
      <c r="B130" s="97">
        <v>2000055627860</v>
      </c>
      <c r="C130" s="60" t="s">
        <v>298</v>
      </c>
      <c r="D130" s="64">
        <v>0.60799999999999998</v>
      </c>
      <c r="E130" s="65">
        <v>6.91</v>
      </c>
      <c r="F130" s="65">
        <v>0.98</v>
      </c>
      <c r="G130" s="65">
        <v>0.98</v>
      </c>
    </row>
    <row r="131" spans="1:7" ht="12.75" customHeight="1" x14ac:dyDescent="0.2">
      <c r="A131" s="97">
        <v>727</v>
      </c>
      <c r="B131" s="97">
        <v>2000055899788</v>
      </c>
      <c r="C131" s="60" t="s">
        <v>299</v>
      </c>
      <c r="D131" s="64">
        <v>0.222</v>
      </c>
      <c r="E131" s="65">
        <v>20.420000000000002</v>
      </c>
      <c r="F131" s="65">
        <v>0.99</v>
      </c>
      <c r="G131" s="65">
        <v>0.99</v>
      </c>
    </row>
    <row r="132" spans="1:7" ht="12.75" customHeight="1" x14ac:dyDescent="0.2">
      <c r="A132" s="97">
        <v>831</v>
      </c>
      <c r="B132" s="97">
        <v>2000055924005</v>
      </c>
      <c r="C132" s="60" t="s">
        <v>300</v>
      </c>
      <c r="D132" s="64">
        <v>0</v>
      </c>
      <c r="E132" s="65">
        <v>29.31</v>
      </c>
      <c r="F132" s="65">
        <v>1.25</v>
      </c>
      <c r="G132" s="65">
        <v>1.25</v>
      </c>
    </row>
    <row r="133" spans="1:7" ht="12.75" customHeight="1" x14ac:dyDescent="0.2">
      <c r="A133" s="97">
        <v>832</v>
      </c>
      <c r="B133" s="97">
        <v>2000055878690</v>
      </c>
      <c r="C133" s="60" t="s">
        <v>301</v>
      </c>
      <c r="D133" s="64">
        <v>0.22800000000000001</v>
      </c>
      <c r="E133" s="65">
        <v>5.13</v>
      </c>
      <c r="F133" s="65">
        <v>3.14</v>
      </c>
      <c r="G133" s="65">
        <v>3.14</v>
      </c>
    </row>
    <row r="134" spans="1:7" ht="12.75" customHeight="1" x14ac:dyDescent="0.2">
      <c r="A134" s="97" t="s">
        <v>302</v>
      </c>
      <c r="B134" s="97">
        <v>2000056762133</v>
      </c>
      <c r="C134" s="60" t="s">
        <v>304</v>
      </c>
      <c r="D134" s="64">
        <v>0.20599999999999999</v>
      </c>
      <c r="E134" s="65">
        <v>15.84</v>
      </c>
      <c r="F134" s="65">
        <v>0.86</v>
      </c>
      <c r="G134" s="65">
        <v>0.86</v>
      </c>
    </row>
    <row r="135" spans="1:7" ht="12.75" customHeight="1" x14ac:dyDescent="0.2">
      <c r="A135" s="97">
        <v>850</v>
      </c>
      <c r="B135" s="97">
        <v>2000055901285</v>
      </c>
      <c r="C135" s="60" t="s">
        <v>305</v>
      </c>
      <c r="D135" s="64">
        <v>0</v>
      </c>
      <c r="E135" s="65">
        <v>14.48</v>
      </c>
      <c r="F135" s="65">
        <v>0.88</v>
      </c>
      <c r="G135" s="65">
        <v>0.88</v>
      </c>
    </row>
    <row r="136" spans="1:7" ht="12.75" customHeight="1" x14ac:dyDescent="0.2">
      <c r="A136" s="97">
        <v>661</v>
      </c>
      <c r="B136" s="97">
        <v>2000055901346</v>
      </c>
      <c r="C136" s="60" t="s">
        <v>306</v>
      </c>
      <c r="D136" s="64">
        <v>0</v>
      </c>
      <c r="E136" s="65">
        <v>9.1</v>
      </c>
      <c r="F136" s="65">
        <v>0.99</v>
      </c>
      <c r="G136" s="65">
        <v>0.99</v>
      </c>
    </row>
    <row r="137" spans="1:7" ht="12.75" customHeight="1" x14ac:dyDescent="0.2">
      <c r="A137" s="97">
        <v>662</v>
      </c>
      <c r="B137" s="97">
        <v>2000055899389</v>
      </c>
      <c r="C137" s="60" t="s">
        <v>307</v>
      </c>
      <c r="D137" s="64">
        <v>0.22700000000000001</v>
      </c>
      <c r="E137" s="65">
        <v>10.91</v>
      </c>
      <c r="F137" s="65">
        <v>1.47</v>
      </c>
      <c r="G137" s="65">
        <v>1.47</v>
      </c>
    </row>
    <row r="138" spans="1:7" ht="12.75" customHeight="1" x14ac:dyDescent="0.2">
      <c r="A138" s="97">
        <v>452</v>
      </c>
      <c r="B138" s="97">
        <v>2000056479100</v>
      </c>
      <c r="C138" s="60" t="s">
        <v>308</v>
      </c>
      <c r="D138" s="64">
        <v>0.20699999999999999</v>
      </c>
      <c r="E138" s="65">
        <v>33.31</v>
      </c>
      <c r="F138" s="65">
        <v>1.08</v>
      </c>
      <c r="G138" s="65">
        <v>1.08</v>
      </c>
    </row>
    <row r="139" spans="1:7" ht="12.75" customHeight="1" x14ac:dyDescent="0.2">
      <c r="A139" s="97">
        <v>663</v>
      </c>
      <c r="B139" s="97">
        <v>2000055858718</v>
      </c>
      <c r="C139" s="60" t="s">
        <v>309</v>
      </c>
      <c r="D139" s="64">
        <v>0.22800000000000001</v>
      </c>
      <c r="E139" s="65">
        <v>5.4</v>
      </c>
      <c r="F139" s="65">
        <v>1.53</v>
      </c>
      <c r="G139" s="65">
        <v>1.53</v>
      </c>
    </row>
    <row r="140" spans="1:7" ht="12.75" customHeight="1" x14ac:dyDescent="0.2">
      <c r="A140" s="97" t="s">
        <v>310</v>
      </c>
      <c r="B140" s="97">
        <v>2000056951250</v>
      </c>
      <c r="C140" s="60" t="s">
        <v>312</v>
      </c>
      <c r="D140" s="64">
        <v>0</v>
      </c>
      <c r="E140" s="65">
        <v>1147.5</v>
      </c>
      <c r="F140" s="65">
        <v>0.76</v>
      </c>
      <c r="G140" s="65">
        <v>0.76</v>
      </c>
    </row>
    <row r="141" spans="1:7" ht="12.75" customHeight="1" x14ac:dyDescent="0.2">
      <c r="A141" s="97">
        <v>458</v>
      </c>
      <c r="B141" s="97">
        <v>2000056277271</v>
      </c>
      <c r="C141" s="60" t="s">
        <v>313</v>
      </c>
      <c r="D141" s="64">
        <v>0</v>
      </c>
      <c r="E141" s="65">
        <v>17.12</v>
      </c>
      <c r="F141" s="65">
        <v>1.32</v>
      </c>
      <c r="G141" s="65">
        <v>1.32</v>
      </c>
    </row>
    <row r="142" spans="1:7" ht="12.75" customHeight="1" x14ac:dyDescent="0.2">
      <c r="A142" s="97">
        <v>596</v>
      </c>
      <c r="B142" s="97">
        <v>2000056113290</v>
      </c>
      <c r="C142" s="60" t="s">
        <v>314</v>
      </c>
      <c r="D142" s="64">
        <v>0.82</v>
      </c>
      <c r="E142" s="65">
        <v>5.86</v>
      </c>
      <c r="F142" s="65">
        <v>1.21</v>
      </c>
      <c r="G142" s="65">
        <v>1.21</v>
      </c>
    </row>
    <row r="143" spans="1:7" ht="12.75" customHeight="1" x14ac:dyDescent="0.2">
      <c r="A143" s="97">
        <v>597</v>
      </c>
      <c r="B143" s="97">
        <v>2000056188505</v>
      </c>
      <c r="C143" s="60" t="s">
        <v>315</v>
      </c>
      <c r="D143" s="64">
        <v>0</v>
      </c>
      <c r="E143" s="65">
        <v>6.44</v>
      </c>
      <c r="F143" s="65">
        <v>1.4</v>
      </c>
      <c r="G143" s="65">
        <v>1.4</v>
      </c>
    </row>
    <row r="144" spans="1:7" x14ac:dyDescent="0.2">
      <c r="A144" s="97">
        <v>665</v>
      </c>
      <c r="B144" s="97">
        <v>2000055924023</v>
      </c>
      <c r="C144" s="60" t="s">
        <v>316</v>
      </c>
      <c r="D144" s="64">
        <v>0</v>
      </c>
      <c r="E144" s="65">
        <v>28.07</v>
      </c>
      <c r="F144" s="65">
        <v>1.33</v>
      </c>
      <c r="G144" s="65">
        <v>1.33</v>
      </c>
    </row>
    <row r="145" spans="1:7" x14ac:dyDescent="0.2">
      <c r="A145" s="97">
        <v>598</v>
      </c>
      <c r="B145" s="97">
        <v>2000056127229</v>
      </c>
      <c r="C145" s="60" t="s">
        <v>317</v>
      </c>
      <c r="D145" s="64">
        <v>0.21099999999999999</v>
      </c>
      <c r="E145" s="65">
        <v>9.5500000000000007</v>
      </c>
      <c r="F145" s="65">
        <v>2.17</v>
      </c>
      <c r="G145" s="65">
        <v>2.17</v>
      </c>
    </row>
    <row r="146" spans="1:7" x14ac:dyDescent="0.2">
      <c r="A146" s="97">
        <v>459</v>
      </c>
      <c r="B146" s="97">
        <v>2000056455252</v>
      </c>
      <c r="C146" s="60" t="s">
        <v>318</v>
      </c>
      <c r="D146" s="64">
        <v>0.22500000000000001</v>
      </c>
      <c r="E146" s="65">
        <v>8.57</v>
      </c>
      <c r="F146" s="65">
        <v>1.07</v>
      </c>
      <c r="G146" s="65">
        <v>1.07</v>
      </c>
    </row>
    <row r="147" spans="1:7" x14ac:dyDescent="0.2">
      <c r="A147" s="97">
        <v>599</v>
      </c>
      <c r="B147" s="97">
        <v>2000056021300</v>
      </c>
      <c r="C147" s="60" t="s">
        <v>319</v>
      </c>
      <c r="D147" s="64">
        <v>0.22700000000000001</v>
      </c>
      <c r="E147" s="65">
        <v>68.72</v>
      </c>
      <c r="F147" s="65">
        <v>1.32</v>
      </c>
      <c r="G147" s="65">
        <v>1.32</v>
      </c>
    </row>
    <row r="148" spans="1:7" x14ac:dyDescent="0.2">
      <c r="A148" s="97">
        <v>666</v>
      </c>
      <c r="B148" s="97">
        <v>2000055815004</v>
      </c>
      <c r="C148" s="60" t="s">
        <v>320</v>
      </c>
      <c r="D148" s="64">
        <v>0.22500000000000001</v>
      </c>
      <c r="E148" s="65">
        <v>37.92</v>
      </c>
      <c r="F148" s="65">
        <v>1.1200000000000001</v>
      </c>
      <c r="G148" s="65">
        <v>1.1200000000000001</v>
      </c>
    </row>
    <row r="149" spans="1:7" x14ac:dyDescent="0.2">
      <c r="A149" s="97">
        <v>460</v>
      </c>
      <c r="B149" s="97">
        <v>2000056244977</v>
      </c>
      <c r="C149" s="60" t="s">
        <v>321</v>
      </c>
      <c r="D149" s="64">
        <v>0.218</v>
      </c>
      <c r="E149" s="65">
        <v>15.36</v>
      </c>
      <c r="F149" s="65">
        <v>0.81</v>
      </c>
      <c r="G149" s="65">
        <v>0.81</v>
      </c>
    </row>
    <row r="150" spans="1:7" x14ac:dyDescent="0.2">
      <c r="A150" s="97">
        <v>650</v>
      </c>
      <c r="B150" s="97">
        <v>2000056148799</v>
      </c>
      <c r="C150" s="60" t="s">
        <v>322</v>
      </c>
      <c r="D150" s="64">
        <v>0.61699999999999999</v>
      </c>
      <c r="E150" s="65">
        <v>11.34</v>
      </c>
      <c r="F150" s="65">
        <v>2.1800000000000002</v>
      </c>
      <c r="G150" s="65">
        <v>2.1800000000000002</v>
      </c>
    </row>
    <row r="151" spans="1:7" x14ac:dyDescent="0.2">
      <c r="A151" s="97">
        <v>651</v>
      </c>
      <c r="B151" s="97">
        <v>2000056082126</v>
      </c>
      <c r="C151" s="60" t="s">
        <v>323</v>
      </c>
      <c r="D151" s="64">
        <v>1.266</v>
      </c>
      <c r="E151" s="65">
        <v>2.19</v>
      </c>
      <c r="F151" s="65">
        <v>1.95</v>
      </c>
      <c r="G151" s="65">
        <v>1.95</v>
      </c>
    </row>
    <row r="152" spans="1:7" x14ac:dyDescent="0.2">
      <c r="A152" s="97">
        <v>652</v>
      </c>
      <c r="B152" s="97">
        <v>2000056194252</v>
      </c>
      <c r="C152" s="60" t="s">
        <v>324</v>
      </c>
      <c r="D152" s="64">
        <v>0</v>
      </c>
      <c r="E152" s="65">
        <v>20.67</v>
      </c>
      <c r="F152" s="65">
        <v>0.95</v>
      </c>
      <c r="G152" s="65">
        <v>0.95</v>
      </c>
    </row>
    <row r="153" spans="1:7" x14ac:dyDescent="0.2">
      <c r="A153" s="97">
        <v>667</v>
      </c>
      <c r="B153" s="97">
        <v>2000055881610</v>
      </c>
      <c r="C153" s="60" t="s">
        <v>325</v>
      </c>
      <c r="D153" s="64">
        <v>1.276</v>
      </c>
      <c r="E153" s="65">
        <v>13.4</v>
      </c>
      <c r="F153" s="65">
        <v>1.49</v>
      </c>
      <c r="G153" s="65">
        <v>1.49</v>
      </c>
    </row>
    <row r="154" spans="1:7" x14ac:dyDescent="0.2">
      <c r="A154" s="97">
        <v>465</v>
      </c>
      <c r="B154" s="97">
        <v>2000056474803</v>
      </c>
      <c r="C154" s="60" t="s">
        <v>326</v>
      </c>
      <c r="D154" s="64">
        <v>0</v>
      </c>
      <c r="E154" s="65">
        <v>17</v>
      </c>
      <c r="F154" s="65">
        <v>0.94</v>
      </c>
      <c r="G154" s="65">
        <v>0.94</v>
      </c>
    </row>
    <row r="155" spans="1:7" x14ac:dyDescent="0.2">
      <c r="A155" s="97">
        <v>653</v>
      </c>
      <c r="B155" s="97">
        <v>2000056179477</v>
      </c>
      <c r="C155" s="60" t="s">
        <v>327</v>
      </c>
      <c r="D155" s="64">
        <v>0.81200000000000006</v>
      </c>
      <c r="E155" s="65">
        <v>11.65</v>
      </c>
      <c r="F155" s="65">
        <v>1.08</v>
      </c>
      <c r="G155" s="65">
        <v>1.08</v>
      </c>
    </row>
    <row r="156" spans="1:7" x14ac:dyDescent="0.2">
      <c r="A156" s="97">
        <v>654</v>
      </c>
      <c r="B156" s="97">
        <v>2000056205295</v>
      </c>
      <c r="C156" s="60" t="s">
        <v>328</v>
      </c>
      <c r="D156" s="64">
        <v>0.224</v>
      </c>
      <c r="E156" s="65">
        <v>10.64</v>
      </c>
      <c r="F156" s="65">
        <v>1.19</v>
      </c>
      <c r="G156" s="65">
        <v>1.19</v>
      </c>
    </row>
    <row r="157" spans="1:7" x14ac:dyDescent="0.2">
      <c r="A157" s="97">
        <v>656</v>
      </c>
      <c r="B157" s="97">
        <v>2000056199942</v>
      </c>
      <c r="C157" s="60" t="s">
        <v>329</v>
      </c>
      <c r="D157" s="64">
        <v>0.22600000000000001</v>
      </c>
      <c r="E157" s="65">
        <v>6.97</v>
      </c>
      <c r="F157" s="65">
        <v>1.33</v>
      </c>
      <c r="G157" s="65">
        <v>1.33</v>
      </c>
    </row>
    <row r="158" spans="1:7" x14ac:dyDescent="0.2">
      <c r="A158" s="97">
        <v>664</v>
      </c>
      <c r="B158" s="97">
        <v>2000056063709</v>
      </c>
      <c r="C158" s="60" t="s">
        <v>330</v>
      </c>
      <c r="D158" s="64">
        <v>0</v>
      </c>
      <c r="E158" s="65">
        <v>31.81</v>
      </c>
      <c r="F158" s="65">
        <v>0.95</v>
      </c>
      <c r="G158" s="65">
        <v>0.95</v>
      </c>
    </row>
    <row r="159" spans="1:7" x14ac:dyDescent="0.2">
      <c r="A159" s="97">
        <v>524</v>
      </c>
      <c r="B159" s="97">
        <v>2000056300470</v>
      </c>
      <c r="C159" s="60" t="s">
        <v>331</v>
      </c>
      <c r="D159" s="64">
        <v>0</v>
      </c>
      <c r="E159" s="65">
        <v>2.37</v>
      </c>
      <c r="F159" s="65">
        <v>1.7</v>
      </c>
      <c r="G159" s="65">
        <v>1.7</v>
      </c>
    </row>
    <row r="160" spans="1:7" x14ac:dyDescent="0.2">
      <c r="A160" s="97">
        <v>675</v>
      </c>
      <c r="B160" s="97">
        <v>2000055907808</v>
      </c>
      <c r="C160" s="60" t="s">
        <v>332</v>
      </c>
      <c r="D160" s="64">
        <v>0.81699999999999995</v>
      </c>
      <c r="E160" s="65">
        <v>3.53</v>
      </c>
      <c r="F160" s="65">
        <v>1.75</v>
      </c>
      <c r="G160" s="65">
        <v>1.75</v>
      </c>
    </row>
    <row r="161" spans="1:7" x14ac:dyDescent="0.2">
      <c r="A161" s="97">
        <v>676</v>
      </c>
      <c r="B161" s="97">
        <v>2000055904773</v>
      </c>
      <c r="C161" s="60" t="s">
        <v>333</v>
      </c>
      <c r="D161" s="64">
        <v>0</v>
      </c>
      <c r="E161" s="65">
        <v>6.5</v>
      </c>
      <c r="F161" s="65">
        <v>1.32</v>
      </c>
      <c r="G161" s="65">
        <v>1.32</v>
      </c>
    </row>
    <row r="162" spans="1:7" x14ac:dyDescent="0.2">
      <c r="A162" s="97">
        <v>681</v>
      </c>
      <c r="B162" s="97">
        <v>2000055926119</v>
      </c>
      <c r="C162" s="60" t="s">
        <v>334</v>
      </c>
      <c r="D162" s="64">
        <v>0.23499999999999999</v>
      </c>
      <c r="E162" s="65">
        <v>35.83</v>
      </c>
      <c r="F162" s="65">
        <v>0.8</v>
      </c>
      <c r="G162" s="65">
        <v>0.8</v>
      </c>
    </row>
    <row r="163" spans="1:7" x14ac:dyDescent="0.2">
      <c r="A163" s="97">
        <v>668</v>
      </c>
      <c r="B163" s="97">
        <v>2000056199766</v>
      </c>
      <c r="C163" s="60" t="s">
        <v>335</v>
      </c>
      <c r="D163" s="64">
        <v>0.22600000000000001</v>
      </c>
      <c r="E163" s="65">
        <v>808.41</v>
      </c>
      <c r="F163" s="65">
        <v>0.85</v>
      </c>
      <c r="G163" s="65">
        <v>0.85</v>
      </c>
    </row>
    <row r="164" spans="1:7" x14ac:dyDescent="0.2">
      <c r="A164" s="97">
        <v>670</v>
      </c>
      <c r="B164" s="97">
        <v>2000056222885</v>
      </c>
      <c r="C164" s="60" t="s">
        <v>336</v>
      </c>
      <c r="D164" s="64">
        <v>0.60499999999999998</v>
      </c>
      <c r="E164" s="65">
        <v>11.71</v>
      </c>
      <c r="F164" s="65">
        <v>0.9</v>
      </c>
      <c r="G164" s="65">
        <v>0.9</v>
      </c>
    </row>
    <row r="165" spans="1:7" x14ac:dyDescent="0.2">
      <c r="A165" s="97">
        <v>671</v>
      </c>
      <c r="B165" s="97">
        <v>2000056002307</v>
      </c>
      <c r="C165" s="60" t="s">
        <v>337</v>
      </c>
      <c r="D165" s="64">
        <v>0</v>
      </c>
      <c r="E165" s="65">
        <v>789.91</v>
      </c>
      <c r="F165" s="65">
        <v>1.31</v>
      </c>
      <c r="G165" s="65">
        <v>1.31</v>
      </c>
    </row>
    <row r="166" spans="1:7" x14ac:dyDescent="0.2">
      <c r="A166" s="97">
        <v>677</v>
      </c>
      <c r="B166" s="97">
        <v>2000055904791</v>
      </c>
      <c r="C166" s="60" t="s">
        <v>338</v>
      </c>
      <c r="D166" s="64">
        <v>0</v>
      </c>
      <c r="E166" s="65">
        <v>8.74</v>
      </c>
      <c r="F166" s="65">
        <v>0.83</v>
      </c>
      <c r="G166" s="65">
        <v>0.83</v>
      </c>
    </row>
    <row r="167" spans="1:7" x14ac:dyDescent="0.2">
      <c r="A167" s="97">
        <v>678</v>
      </c>
      <c r="B167" s="97">
        <v>2000055916272</v>
      </c>
      <c r="C167" s="60" t="s">
        <v>339</v>
      </c>
      <c r="D167" s="64">
        <v>1.1850000000000001</v>
      </c>
      <c r="E167" s="65">
        <v>9.6999999999999993</v>
      </c>
      <c r="F167" s="65">
        <v>1.18</v>
      </c>
      <c r="G167" s="65">
        <v>1.18</v>
      </c>
    </row>
    <row r="168" spans="1:7" x14ac:dyDescent="0.2">
      <c r="A168" s="97">
        <v>679</v>
      </c>
      <c r="B168" s="97">
        <v>2000055891167</v>
      </c>
      <c r="C168" s="60" t="s">
        <v>340</v>
      </c>
      <c r="D168" s="64">
        <v>0.61799999999999999</v>
      </c>
      <c r="E168" s="65">
        <v>18.12</v>
      </c>
      <c r="F168" s="65">
        <v>1.3</v>
      </c>
      <c r="G168" s="65">
        <v>1.3</v>
      </c>
    </row>
    <row r="169" spans="1:7" x14ac:dyDescent="0.2">
      <c r="A169" s="97">
        <v>672</v>
      </c>
      <c r="B169" s="97">
        <v>2000056147378</v>
      </c>
      <c r="C169" s="60" t="s">
        <v>341</v>
      </c>
      <c r="D169" s="64">
        <v>0</v>
      </c>
      <c r="E169" s="65">
        <v>7.78</v>
      </c>
      <c r="F169" s="65">
        <v>4.0999999999999996</v>
      </c>
      <c r="G169" s="65">
        <v>4.0999999999999996</v>
      </c>
    </row>
    <row r="170" spans="1:7" x14ac:dyDescent="0.2">
      <c r="A170" s="97">
        <v>680</v>
      </c>
      <c r="B170" s="97">
        <v>2000055908537</v>
      </c>
      <c r="C170" s="60" t="s">
        <v>342</v>
      </c>
      <c r="D170" s="64">
        <v>0</v>
      </c>
      <c r="E170" s="65">
        <v>3.84</v>
      </c>
      <c r="F170" s="65">
        <v>0.99</v>
      </c>
      <c r="G170" s="65">
        <v>0.99</v>
      </c>
    </row>
    <row r="171" spans="1:7" x14ac:dyDescent="0.2">
      <c r="A171" s="97">
        <v>674</v>
      </c>
      <c r="B171" s="97">
        <v>2000056049271</v>
      </c>
      <c r="C171" s="60" t="s">
        <v>343</v>
      </c>
      <c r="D171" s="64">
        <v>0</v>
      </c>
      <c r="E171" s="65">
        <v>3.87</v>
      </c>
      <c r="F171" s="65">
        <v>1.02</v>
      </c>
      <c r="G171" s="65">
        <v>1.02</v>
      </c>
    </row>
    <row r="172" spans="1:7" x14ac:dyDescent="0.2">
      <c r="A172" s="97">
        <v>682</v>
      </c>
      <c r="B172" s="97">
        <v>2000056049305</v>
      </c>
      <c r="C172" s="60" t="s">
        <v>344</v>
      </c>
      <c r="D172" s="64">
        <v>0</v>
      </c>
      <c r="E172" s="65">
        <v>4.0599999999999996</v>
      </c>
      <c r="F172" s="65">
        <v>1.04</v>
      </c>
      <c r="G172" s="65">
        <v>1.04</v>
      </c>
    </row>
    <row r="173" spans="1:7" x14ac:dyDescent="0.2">
      <c r="A173" s="97" t="s">
        <v>345</v>
      </c>
      <c r="B173" s="97">
        <v>2000056827906</v>
      </c>
      <c r="C173" s="60" t="s">
        <v>347</v>
      </c>
      <c r="D173" s="64">
        <v>0</v>
      </c>
      <c r="E173" s="65">
        <v>793.64</v>
      </c>
      <c r="F173" s="65">
        <v>0.9</v>
      </c>
      <c r="G173" s="65">
        <v>0.9</v>
      </c>
    </row>
    <row r="174" spans="1:7" x14ac:dyDescent="0.2">
      <c r="A174" s="97">
        <v>683</v>
      </c>
      <c r="B174" s="97">
        <v>2000056169804</v>
      </c>
      <c r="C174" s="60" t="s">
        <v>348</v>
      </c>
      <c r="D174" s="64">
        <v>0.61699999999999999</v>
      </c>
      <c r="E174" s="65">
        <v>5.54</v>
      </c>
      <c r="F174" s="65">
        <v>1.79</v>
      </c>
      <c r="G174" s="65">
        <v>1.79</v>
      </c>
    </row>
    <row r="175" spans="1:7" x14ac:dyDescent="0.2">
      <c r="A175" s="97">
        <v>684</v>
      </c>
      <c r="B175" s="97">
        <v>2000056179662</v>
      </c>
      <c r="C175" s="60" t="s">
        <v>349</v>
      </c>
      <c r="D175" s="64">
        <v>0</v>
      </c>
      <c r="E175" s="65">
        <v>778.5</v>
      </c>
      <c r="F175" s="65">
        <v>1.45</v>
      </c>
      <c r="G175" s="65">
        <v>1.45</v>
      </c>
    </row>
    <row r="176" spans="1:7" x14ac:dyDescent="0.2">
      <c r="A176" s="97">
        <v>685</v>
      </c>
      <c r="B176" s="97">
        <v>2000056107107</v>
      </c>
      <c r="C176" s="60" t="s">
        <v>350</v>
      </c>
      <c r="D176" s="64">
        <v>0</v>
      </c>
      <c r="E176" s="65">
        <v>4.37</v>
      </c>
      <c r="F176" s="65">
        <v>1.73</v>
      </c>
      <c r="G176" s="65">
        <v>1.73</v>
      </c>
    </row>
    <row r="177" spans="1:7" x14ac:dyDescent="0.2">
      <c r="A177" s="97">
        <v>686</v>
      </c>
      <c r="B177" s="97">
        <v>2000056113954</v>
      </c>
      <c r="C177" s="60" t="s">
        <v>351</v>
      </c>
      <c r="D177" s="64">
        <v>0.22700000000000001</v>
      </c>
      <c r="E177" s="65">
        <v>5.36</v>
      </c>
      <c r="F177" s="65">
        <v>1.71</v>
      </c>
      <c r="G177" s="65">
        <v>1.71</v>
      </c>
    </row>
    <row r="178" spans="1:7" x14ac:dyDescent="0.2">
      <c r="A178" s="97">
        <v>687</v>
      </c>
      <c r="B178" s="97">
        <v>2000056138132</v>
      </c>
      <c r="C178" s="60" t="s">
        <v>352</v>
      </c>
      <c r="D178" s="64">
        <v>0.22700000000000001</v>
      </c>
      <c r="E178" s="65">
        <v>773.66</v>
      </c>
      <c r="F178" s="65">
        <v>1.69</v>
      </c>
      <c r="G178" s="65">
        <v>1.69</v>
      </c>
    </row>
    <row r="179" spans="1:7" x14ac:dyDescent="0.2">
      <c r="A179" s="97">
        <v>688</v>
      </c>
      <c r="B179" s="97">
        <v>2000056167913</v>
      </c>
      <c r="C179" s="60" t="s">
        <v>353</v>
      </c>
      <c r="D179" s="64">
        <v>0.61599999999999999</v>
      </c>
      <c r="E179" s="65">
        <v>0.84</v>
      </c>
      <c r="F179" s="65">
        <v>2.5499999999999998</v>
      </c>
      <c r="G179" s="65">
        <v>2.5499999999999998</v>
      </c>
    </row>
    <row r="180" spans="1:7" x14ac:dyDescent="0.2">
      <c r="A180" s="97">
        <v>525</v>
      </c>
      <c r="B180" s="97">
        <v>2000056537756</v>
      </c>
      <c r="C180" s="60" t="s">
        <v>354</v>
      </c>
      <c r="D180" s="64">
        <v>0.20899999999999999</v>
      </c>
      <c r="E180" s="65">
        <v>26.45</v>
      </c>
      <c r="F180" s="65">
        <v>1.58</v>
      </c>
      <c r="G180" s="65">
        <v>1.58</v>
      </c>
    </row>
    <row r="181" spans="1:7" x14ac:dyDescent="0.2">
      <c r="A181" s="97">
        <v>689</v>
      </c>
      <c r="B181" s="97">
        <v>2000055874960</v>
      </c>
      <c r="C181" s="60" t="s">
        <v>355</v>
      </c>
      <c r="D181" s="64">
        <v>0</v>
      </c>
      <c r="E181" s="65">
        <v>2628.93</v>
      </c>
      <c r="F181" s="65">
        <v>0.71</v>
      </c>
      <c r="G181" s="65">
        <v>0.71</v>
      </c>
    </row>
    <row r="182" spans="1:7" x14ac:dyDescent="0.2">
      <c r="A182" s="97">
        <v>690</v>
      </c>
      <c r="B182" s="97">
        <v>2000056147225</v>
      </c>
      <c r="C182" s="60" t="s">
        <v>356</v>
      </c>
      <c r="D182" s="64">
        <v>0</v>
      </c>
      <c r="E182" s="65">
        <v>7.23</v>
      </c>
      <c r="F182" s="65">
        <v>1.49</v>
      </c>
      <c r="G182" s="65">
        <v>1.49</v>
      </c>
    </row>
    <row r="183" spans="1:7" x14ac:dyDescent="0.2">
      <c r="A183" s="97">
        <v>691</v>
      </c>
      <c r="B183" s="97">
        <v>2000055932200</v>
      </c>
      <c r="C183" s="60" t="s">
        <v>357</v>
      </c>
      <c r="D183" s="64">
        <v>0</v>
      </c>
      <c r="E183" s="65">
        <v>1.18</v>
      </c>
      <c r="F183" s="65">
        <v>3.9</v>
      </c>
      <c r="G183" s="65">
        <v>3.9</v>
      </c>
    </row>
    <row r="184" spans="1:7" ht="204" x14ac:dyDescent="0.2">
      <c r="A184" s="97">
        <v>729</v>
      </c>
      <c r="B184" s="97" t="s">
        <v>358</v>
      </c>
      <c r="C184" s="60" t="s">
        <v>359</v>
      </c>
      <c r="D184" s="64">
        <v>0.79</v>
      </c>
      <c r="E184" s="65">
        <v>90402.69</v>
      </c>
      <c r="F184" s="65">
        <v>1.1499999999999999</v>
      </c>
      <c r="G184" s="65">
        <v>1.1499999999999999</v>
      </c>
    </row>
    <row r="185" spans="1:7" x14ac:dyDescent="0.2">
      <c r="A185" s="97">
        <v>527</v>
      </c>
      <c r="B185" s="97">
        <v>2000056441375</v>
      </c>
      <c r="C185" s="60" t="s">
        <v>360</v>
      </c>
      <c r="D185" s="64">
        <v>0</v>
      </c>
      <c r="E185" s="65">
        <v>6.43</v>
      </c>
      <c r="F185" s="65">
        <v>0.86</v>
      </c>
      <c r="G185" s="65">
        <v>0.86</v>
      </c>
    </row>
    <row r="186" spans="1:7" x14ac:dyDescent="0.2">
      <c r="A186" s="97">
        <v>692</v>
      </c>
      <c r="B186" s="97">
        <v>2000056204956</v>
      </c>
      <c r="C186" s="60" t="s">
        <v>361</v>
      </c>
      <c r="D186" s="64">
        <v>0</v>
      </c>
      <c r="E186" s="65">
        <v>71</v>
      </c>
      <c r="F186" s="65">
        <v>1.35</v>
      </c>
      <c r="G186" s="65">
        <v>1.35</v>
      </c>
    </row>
    <row r="187" spans="1:7" x14ac:dyDescent="0.2">
      <c r="A187" s="97">
        <v>528</v>
      </c>
      <c r="B187" s="97">
        <v>2000056213152</v>
      </c>
      <c r="C187" s="60" t="s">
        <v>362</v>
      </c>
      <c r="D187" s="64">
        <v>0</v>
      </c>
      <c r="E187" s="65">
        <v>9.6</v>
      </c>
      <c r="F187" s="65">
        <v>1.52</v>
      </c>
      <c r="G187" s="65">
        <v>1.52</v>
      </c>
    </row>
    <row r="188" spans="1:7" x14ac:dyDescent="0.2">
      <c r="A188" s="97">
        <v>693</v>
      </c>
      <c r="B188" s="97">
        <v>2000056147396</v>
      </c>
      <c r="C188" s="60" t="s">
        <v>363</v>
      </c>
      <c r="D188" s="64">
        <v>0.61799999999999999</v>
      </c>
      <c r="E188" s="65">
        <v>1.87</v>
      </c>
      <c r="F188" s="65">
        <v>2.12</v>
      </c>
      <c r="G188" s="65">
        <v>2.12</v>
      </c>
    </row>
    <row r="189" spans="1:7" x14ac:dyDescent="0.2">
      <c r="A189" s="97">
        <v>529</v>
      </c>
      <c r="B189" s="97">
        <v>2000056359669</v>
      </c>
      <c r="C189" s="60" t="s">
        <v>364</v>
      </c>
      <c r="D189" s="64">
        <v>0</v>
      </c>
      <c r="E189" s="65">
        <v>28.94</v>
      </c>
      <c r="F189" s="65">
        <v>1.41</v>
      </c>
      <c r="G189" s="65">
        <v>1.41</v>
      </c>
    </row>
    <row r="190" spans="1:7" x14ac:dyDescent="0.2">
      <c r="A190" s="97">
        <v>694</v>
      </c>
      <c r="B190" s="97">
        <v>2000056202391</v>
      </c>
      <c r="C190" s="60" t="s">
        <v>365</v>
      </c>
      <c r="D190" s="64">
        <v>0.81100000000000005</v>
      </c>
      <c r="E190" s="65">
        <v>22.83</v>
      </c>
      <c r="F190" s="65">
        <v>0.95</v>
      </c>
      <c r="G190" s="65">
        <v>0.95</v>
      </c>
    </row>
    <row r="191" spans="1:7" x14ac:dyDescent="0.2">
      <c r="A191" s="97">
        <v>585</v>
      </c>
      <c r="B191" s="97">
        <v>2000056452109</v>
      </c>
      <c r="C191" s="60" t="s">
        <v>366</v>
      </c>
      <c r="D191" s="64">
        <v>0.22600000000000001</v>
      </c>
      <c r="E191" s="65">
        <v>10.74</v>
      </c>
      <c r="F191" s="65">
        <v>1.27</v>
      </c>
      <c r="G191" s="65">
        <v>1.27</v>
      </c>
    </row>
    <row r="192" spans="1:7" x14ac:dyDescent="0.2">
      <c r="A192" s="97">
        <v>695</v>
      </c>
      <c r="B192" s="97">
        <v>2000056186400</v>
      </c>
      <c r="C192" s="60" t="s">
        <v>367</v>
      </c>
      <c r="D192" s="64">
        <v>0</v>
      </c>
      <c r="E192" s="65">
        <v>49.27</v>
      </c>
      <c r="F192" s="65">
        <v>1.23</v>
      </c>
      <c r="G192" s="65">
        <v>1.23</v>
      </c>
    </row>
    <row r="193" spans="1:7" x14ac:dyDescent="0.2">
      <c r="A193" s="97">
        <v>696</v>
      </c>
      <c r="B193" s="97">
        <v>2000056166440</v>
      </c>
      <c r="C193" s="60" t="s">
        <v>368</v>
      </c>
      <c r="D193" s="64">
        <v>0</v>
      </c>
      <c r="E193" s="65">
        <v>61.3</v>
      </c>
      <c r="F193" s="65">
        <v>1.72</v>
      </c>
      <c r="G193" s="65">
        <v>1.72</v>
      </c>
    </row>
    <row r="194" spans="1:7" x14ac:dyDescent="0.2">
      <c r="A194" s="97" t="s">
        <v>369</v>
      </c>
      <c r="B194" s="97">
        <v>2000056792652</v>
      </c>
      <c r="C194" s="60" t="s">
        <v>371</v>
      </c>
      <c r="D194" s="64">
        <v>0</v>
      </c>
      <c r="E194" s="65">
        <v>3.15</v>
      </c>
      <c r="F194" s="65">
        <v>0.72</v>
      </c>
      <c r="G194" s="65">
        <v>0.72</v>
      </c>
    </row>
    <row r="195" spans="1:7" x14ac:dyDescent="0.2">
      <c r="A195" s="97">
        <v>595</v>
      </c>
      <c r="B195" s="97">
        <v>2000056384832</v>
      </c>
      <c r="C195" s="60" t="s">
        <v>372</v>
      </c>
      <c r="D195" s="64">
        <v>0</v>
      </c>
      <c r="E195" s="65">
        <v>793.02</v>
      </c>
      <c r="F195" s="65">
        <v>0.84</v>
      </c>
      <c r="G195" s="65">
        <v>0.84</v>
      </c>
    </row>
    <row r="196" spans="1:7" x14ac:dyDescent="0.2">
      <c r="A196" s="97">
        <v>655</v>
      </c>
      <c r="B196" s="97">
        <v>2000056536112</v>
      </c>
      <c r="C196" s="60" t="s">
        <v>373</v>
      </c>
      <c r="D196" s="64">
        <v>0</v>
      </c>
      <c r="E196" s="65">
        <v>15.2</v>
      </c>
      <c r="F196" s="65">
        <v>1.1299999999999999</v>
      </c>
      <c r="G196" s="65">
        <v>1.1299999999999999</v>
      </c>
    </row>
    <row r="197" spans="1:7" x14ac:dyDescent="0.2">
      <c r="A197" s="97">
        <v>657</v>
      </c>
      <c r="B197" s="97">
        <v>2000056456256</v>
      </c>
      <c r="C197" s="60" t="s">
        <v>374</v>
      </c>
      <c r="D197" s="64">
        <v>0</v>
      </c>
      <c r="E197" s="65">
        <v>36.67</v>
      </c>
      <c r="F197" s="65">
        <v>0.74</v>
      </c>
      <c r="G197" s="65">
        <v>0.74</v>
      </c>
    </row>
    <row r="198" spans="1:7" x14ac:dyDescent="0.2">
      <c r="A198" s="97">
        <v>659</v>
      </c>
      <c r="B198" s="97">
        <v>2000056439998</v>
      </c>
      <c r="C198" s="60" t="s">
        <v>375</v>
      </c>
      <c r="D198" s="64">
        <v>0</v>
      </c>
      <c r="E198" s="65">
        <v>5.67</v>
      </c>
      <c r="F198" s="65">
        <v>0.95</v>
      </c>
      <c r="G198" s="65">
        <v>0.95</v>
      </c>
    </row>
    <row r="199" spans="1:7" x14ac:dyDescent="0.2">
      <c r="A199" s="97">
        <v>660</v>
      </c>
      <c r="B199" s="97">
        <v>2000056420339</v>
      </c>
      <c r="C199" s="60" t="s">
        <v>376</v>
      </c>
      <c r="D199" s="64">
        <v>0.80600000000000005</v>
      </c>
      <c r="E199" s="65">
        <v>10.19</v>
      </c>
      <c r="F199" s="65">
        <v>1.46</v>
      </c>
      <c r="G199" s="65">
        <v>1.46</v>
      </c>
    </row>
    <row r="200" spans="1:7" x14ac:dyDescent="0.2">
      <c r="A200" s="97">
        <v>697</v>
      </c>
      <c r="B200" s="97">
        <v>2000056202416</v>
      </c>
      <c r="C200" s="60" t="s">
        <v>377</v>
      </c>
      <c r="D200" s="64">
        <v>0</v>
      </c>
      <c r="E200" s="65">
        <v>13.31</v>
      </c>
      <c r="F200" s="65">
        <v>2.25</v>
      </c>
      <c r="G200" s="65">
        <v>2.25</v>
      </c>
    </row>
    <row r="201" spans="1:7" x14ac:dyDescent="0.2">
      <c r="A201" s="97">
        <v>897</v>
      </c>
      <c r="B201" s="97">
        <v>2000060046760</v>
      </c>
      <c r="C201" s="60" t="s">
        <v>378</v>
      </c>
      <c r="D201" s="64">
        <v>0</v>
      </c>
      <c r="E201" s="65">
        <v>96.22</v>
      </c>
      <c r="F201" s="65">
        <v>1.1000000000000001</v>
      </c>
      <c r="G201" s="65">
        <v>1.1000000000000001</v>
      </c>
    </row>
    <row r="202" spans="1:7" x14ac:dyDescent="0.2">
      <c r="A202" s="97">
        <v>669</v>
      </c>
      <c r="B202" s="97">
        <v>2000056532456</v>
      </c>
      <c r="C202" s="60" t="s">
        <v>379</v>
      </c>
      <c r="D202" s="64">
        <v>0.224</v>
      </c>
      <c r="E202" s="65">
        <v>788.55</v>
      </c>
      <c r="F202" s="65">
        <v>0.84</v>
      </c>
      <c r="G202" s="65">
        <v>0.84</v>
      </c>
    </row>
    <row r="203" spans="1:7" x14ac:dyDescent="0.2">
      <c r="A203" s="97">
        <v>7311</v>
      </c>
      <c r="B203" s="97">
        <v>7311</v>
      </c>
      <c r="C203" s="60" t="s">
        <v>380</v>
      </c>
      <c r="D203" s="64">
        <v>0.64900000000000002</v>
      </c>
      <c r="E203" s="65">
        <v>107.32</v>
      </c>
      <c r="F203" s="65">
        <v>0.84</v>
      </c>
      <c r="G203" s="65">
        <v>0.84</v>
      </c>
    </row>
    <row r="204" spans="1:7" x14ac:dyDescent="0.2">
      <c r="A204" s="97">
        <v>698</v>
      </c>
      <c r="B204" s="97">
        <v>2000056199613</v>
      </c>
      <c r="C204" s="60" t="s">
        <v>381</v>
      </c>
      <c r="D204" s="64">
        <v>0</v>
      </c>
      <c r="E204" s="65">
        <v>122.01</v>
      </c>
      <c r="F204" s="65">
        <v>0.75</v>
      </c>
      <c r="G204" s="65">
        <v>0.75</v>
      </c>
    </row>
    <row r="205" spans="1:7" x14ac:dyDescent="0.2">
      <c r="A205" s="97">
        <v>699</v>
      </c>
      <c r="B205" s="97">
        <v>2000056191526</v>
      </c>
      <c r="C205" s="60" t="s">
        <v>382</v>
      </c>
      <c r="D205" s="64">
        <v>0</v>
      </c>
      <c r="E205" s="65">
        <v>41.87</v>
      </c>
      <c r="F205" s="65">
        <v>2.2599999999999998</v>
      </c>
      <c r="G205" s="65">
        <v>2.2599999999999998</v>
      </c>
    </row>
    <row r="206" spans="1:7" ht="25.5" x14ac:dyDescent="0.2">
      <c r="A206" s="97">
        <v>703</v>
      </c>
      <c r="B206" s="97" t="s">
        <v>383</v>
      </c>
      <c r="C206" s="60" t="s">
        <v>384</v>
      </c>
      <c r="D206" s="64">
        <v>0</v>
      </c>
      <c r="E206" s="65">
        <v>73083.679999999993</v>
      </c>
      <c r="F206" s="65">
        <v>1.03</v>
      </c>
      <c r="G206" s="65">
        <v>1.03</v>
      </c>
    </row>
    <row r="207" spans="1:7" x14ac:dyDescent="0.2">
      <c r="A207" s="97">
        <v>730</v>
      </c>
      <c r="B207" s="97">
        <v>2000056058754</v>
      </c>
      <c r="C207" s="60" t="s">
        <v>385</v>
      </c>
      <c r="D207" s="64">
        <v>0</v>
      </c>
      <c r="E207" s="65">
        <v>2.94</v>
      </c>
      <c r="F207" s="65">
        <v>0.84</v>
      </c>
      <c r="G207" s="65">
        <v>0.84</v>
      </c>
    </row>
    <row r="208" spans="1:7" x14ac:dyDescent="0.2">
      <c r="A208" s="97">
        <v>731</v>
      </c>
      <c r="B208" s="97">
        <v>2000056151106</v>
      </c>
      <c r="C208" s="60" t="s">
        <v>386</v>
      </c>
      <c r="D208" s="64">
        <v>0</v>
      </c>
      <c r="E208" s="65">
        <v>822.04</v>
      </c>
      <c r="F208" s="65">
        <v>0.81</v>
      </c>
      <c r="G208" s="65">
        <v>0.81</v>
      </c>
    </row>
    <row r="209" spans="1:7" x14ac:dyDescent="0.2">
      <c r="A209" s="97">
        <v>732</v>
      </c>
      <c r="B209" s="97">
        <v>2000056098818</v>
      </c>
      <c r="C209" s="60" t="s">
        <v>387</v>
      </c>
      <c r="D209" s="64">
        <v>0</v>
      </c>
      <c r="E209" s="65">
        <v>2.59</v>
      </c>
      <c r="F209" s="65">
        <v>0.93</v>
      </c>
      <c r="G209" s="65">
        <v>0.93</v>
      </c>
    </row>
    <row r="210" spans="1:7" x14ac:dyDescent="0.2">
      <c r="A210" s="97">
        <v>673</v>
      </c>
      <c r="B210" s="97">
        <v>2000056551324</v>
      </c>
      <c r="C210" s="60" t="s">
        <v>388</v>
      </c>
      <c r="D210" s="64">
        <v>0</v>
      </c>
      <c r="E210" s="65">
        <v>35.090000000000003</v>
      </c>
      <c r="F210" s="65">
        <v>1.63</v>
      </c>
      <c r="G210" s="65">
        <v>1.63</v>
      </c>
    </row>
    <row r="211" spans="1:7" x14ac:dyDescent="0.2">
      <c r="A211" s="97">
        <v>721</v>
      </c>
      <c r="B211" s="97">
        <v>2000056562292</v>
      </c>
      <c r="C211" s="60" t="s">
        <v>389</v>
      </c>
      <c r="D211" s="64">
        <v>0</v>
      </c>
      <c r="E211" s="65">
        <v>650.6</v>
      </c>
      <c r="F211" s="65">
        <v>0.74</v>
      </c>
      <c r="G211" s="65">
        <v>0.74</v>
      </c>
    </row>
    <row r="212" spans="1:7" x14ac:dyDescent="0.2">
      <c r="A212" s="97">
        <v>728</v>
      </c>
      <c r="B212" s="97">
        <v>2000056194191</v>
      </c>
      <c r="C212" s="60" t="s">
        <v>390</v>
      </c>
      <c r="D212" s="64">
        <v>0.22700000000000001</v>
      </c>
      <c r="E212" s="65">
        <v>6.06</v>
      </c>
      <c r="F212" s="65">
        <v>1.88</v>
      </c>
      <c r="G212" s="65">
        <v>1.88</v>
      </c>
    </row>
    <row r="213" spans="1:7" x14ac:dyDescent="0.2">
      <c r="A213" s="97">
        <v>901</v>
      </c>
      <c r="B213" s="97">
        <v>2000056139215</v>
      </c>
      <c r="C213" s="60" t="s">
        <v>391</v>
      </c>
      <c r="D213" s="64">
        <v>0.61899999999999999</v>
      </c>
      <c r="E213" s="65">
        <v>13.27</v>
      </c>
      <c r="F213" s="65">
        <v>4.66</v>
      </c>
      <c r="G213" s="65">
        <v>4.66</v>
      </c>
    </row>
    <row r="214" spans="1:7" x14ac:dyDescent="0.2">
      <c r="A214" s="97">
        <v>904</v>
      </c>
      <c r="B214" s="97">
        <v>2000056219952</v>
      </c>
      <c r="C214" s="60" t="s">
        <v>392</v>
      </c>
      <c r="D214" s="64">
        <v>0</v>
      </c>
      <c r="E214" s="65">
        <v>369.95</v>
      </c>
      <c r="F214" s="65">
        <v>0.72</v>
      </c>
      <c r="G214" s="65">
        <v>0.72</v>
      </c>
    </row>
    <row r="215" spans="1:7" x14ac:dyDescent="0.2">
      <c r="A215" s="97">
        <v>905</v>
      </c>
      <c r="B215" s="97">
        <v>2000056200010</v>
      </c>
      <c r="C215" s="60" t="s">
        <v>393</v>
      </c>
      <c r="D215" s="64">
        <v>0.81799999999999995</v>
      </c>
      <c r="E215" s="65">
        <v>4.87</v>
      </c>
      <c r="F215" s="65">
        <v>1.77</v>
      </c>
      <c r="G215" s="65">
        <v>1.77</v>
      </c>
    </row>
    <row r="216" spans="1:7" x14ac:dyDescent="0.2">
      <c r="A216" s="97">
        <v>906</v>
      </c>
      <c r="B216" s="97">
        <v>2000056138977</v>
      </c>
      <c r="C216" s="60" t="s">
        <v>394</v>
      </c>
      <c r="D216" s="64">
        <v>0</v>
      </c>
      <c r="E216" s="65">
        <v>3.88</v>
      </c>
      <c r="F216" s="65">
        <v>1.21</v>
      </c>
      <c r="G216" s="65">
        <v>1.21</v>
      </c>
    </row>
    <row r="217" spans="1:7" x14ac:dyDescent="0.2">
      <c r="A217" s="97">
        <v>907</v>
      </c>
      <c r="B217" s="97">
        <v>2000056212033</v>
      </c>
      <c r="C217" s="60" t="s">
        <v>395</v>
      </c>
      <c r="D217" s="64">
        <v>0</v>
      </c>
      <c r="E217" s="65">
        <v>60.18</v>
      </c>
      <c r="F217" s="65">
        <v>0.78</v>
      </c>
      <c r="G217" s="65">
        <v>0.78</v>
      </c>
    </row>
    <row r="218" spans="1:7" x14ac:dyDescent="0.2">
      <c r="A218" s="97">
        <v>908</v>
      </c>
      <c r="B218" s="97">
        <v>2000056139395</v>
      </c>
      <c r="C218" s="60" t="s">
        <v>396</v>
      </c>
      <c r="D218" s="64">
        <v>1.264</v>
      </c>
      <c r="E218" s="65">
        <v>27.07</v>
      </c>
      <c r="F218" s="65">
        <v>1.37</v>
      </c>
      <c r="G218" s="65">
        <v>1.37</v>
      </c>
    </row>
    <row r="219" spans="1:7" x14ac:dyDescent="0.2">
      <c r="A219" s="97">
        <v>723</v>
      </c>
      <c r="B219" s="97">
        <v>2000056530788</v>
      </c>
      <c r="C219" s="60" t="s">
        <v>397</v>
      </c>
      <c r="D219" s="64">
        <v>0</v>
      </c>
      <c r="E219" s="65">
        <v>169.14</v>
      </c>
      <c r="F219" s="65">
        <v>0.92</v>
      </c>
      <c r="G219" s="65">
        <v>0.92</v>
      </c>
    </row>
    <row r="220" spans="1:7" x14ac:dyDescent="0.2">
      <c r="A220" s="97">
        <v>765</v>
      </c>
      <c r="B220" s="97">
        <v>2000056469176</v>
      </c>
      <c r="C220" s="60" t="s">
        <v>398</v>
      </c>
      <c r="D220" s="64">
        <v>1.1419999999999999</v>
      </c>
      <c r="E220" s="65">
        <v>25.29</v>
      </c>
      <c r="F220" s="65">
        <v>0.83</v>
      </c>
      <c r="G220" s="65">
        <v>0.83</v>
      </c>
    </row>
    <row r="221" spans="1:7" x14ac:dyDescent="0.2">
      <c r="A221" s="97" t="s">
        <v>399</v>
      </c>
      <c r="B221" s="97">
        <v>2000056842124</v>
      </c>
      <c r="C221" s="60" t="s">
        <v>401</v>
      </c>
      <c r="D221" s="64">
        <v>0.22700000000000001</v>
      </c>
      <c r="E221" s="65">
        <v>3</v>
      </c>
      <c r="F221" s="65">
        <v>2.4700000000000002</v>
      </c>
      <c r="G221" s="65">
        <v>2.4700000000000002</v>
      </c>
    </row>
    <row r="222" spans="1:7" x14ac:dyDescent="0.2">
      <c r="A222" s="97">
        <v>7492</v>
      </c>
      <c r="B222" s="97">
        <v>7492</v>
      </c>
      <c r="C222" s="60" t="s">
        <v>402</v>
      </c>
      <c r="D222" s="64">
        <v>0.82299999999999995</v>
      </c>
      <c r="E222" s="65">
        <v>17.79</v>
      </c>
      <c r="F222" s="65">
        <v>0.89</v>
      </c>
      <c r="G222" s="65">
        <v>0.89</v>
      </c>
    </row>
    <row r="223" spans="1:7" x14ac:dyDescent="0.2">
      <c r="A223" s="97">
        <v>746</v>
      </c>
      <c r="B223" s="97">
        <v>2000056488513</v>
      </c>
      <c r="C223" s="60" t="s">
        <v>403</v>
      </c>
      <c r="D223" s="64">
        <v>0</v>
      </c>
      <c r="E223" s="65">
        <v>1.52</v>
      </c>
      <c r="F223" s="65">
        <v>1.87</v>
      </c>
      <c r="G223" s="65">
        <v>1.87</v>
      </c>
    </row>
    <row r="224" spans="1:7" x14ac:dyDescent="0.2">
      <c r="A224" s="97" t="s">
        <v>404</v>
      </c>
      <c r="B224" s="97">
        <v>2000056866055</v>
      </c>
      <c r="C224" s="60" t="s">
        <v>406</v>
      </c>
      <c r="D224" s="64">
        <v>0</v>
      </c>
      <c r="E224" s="65">
        <v>10.74</v>
      </c>
      <c r="F224" s="65">
        <v>0.86</v>
      </c>
      <c r="G224" s="65">
        <v>0.86</v>
      </c>
    </row>
    <row r="225" spans="1:7" x14ac:dyDescent="0.2">
      <c r="A225" s="97">
        <v>766</v>
      </c>
      <c r="B225" s="97">
        <v>2000056537213</v>
      </c>
      <c r="C225" s="60" t="s">
        <v>407</v>
      </c>
      <c r="D225" s="64">
        <v>0.81499999999999995</v>
      </c>
      <c r="E225" s="65">
        <v>23.32</v>
      </c>
      <c r="F225" s="65">
        <v>0.85</v>
      </c>
      <c r="G225" s="65">
        <v>0.85</v>
      </c>
    </row>
    <row r="226" spans="1:7" x14ac:dyDescent="0.2">
      <c r="A226" s="97" t="s">
        <v>408</v>
      </c>
      <c r="B226" s="97">
        <v>2000056521960</v>
      </c>
      <c r="C226" s="60" t="s">
        <v>410</v>
      </c>
      <c r="D226" s="64">
        <v>0.872</v>
      </c>
      <c r="E226" s="65">
        <v>16.91</v>
      </c>
      <c r="F226" s="65">
        <v>1.34</v>
      </c>
      <c r="G226" s="65">
        <v>1.34</v>
      </c>
    </row>
    <row r="227" spans="1:7" x14ac:dyDescent="0.2">
      <c r="A227" s="97" t="s">
        <v>411</v>
      </c>
      <c r="B227" s="97">
        <v>2000056839896</v>
      </c>
      <c r="C227" s="60" t="s">
        <v>413</v>
      </c>
      <c r="D227" s="64">
        <v>0.20699999999999999</v>
      </c>
      <c r="E227" s="65">
        <v>780.1</v>
      </c>
      <c r="F227" s="65">
        <v>1.08</v>
      </c>
      <c r="G227" s="65">
        <v>1.08</v>
      </c>
    </row>
    <row r="228" spans="1:7" x14ac:dyDescent="0.2">
      <c r="A228" s="97">
        <v>897</v>
      </c>
      <c r="B228" s="97">
        <v>2000060018140</v>
      </c>
      <c r="C228" s="60" t="s">
        <v>414</v>
      </c>
      <c r="D228" s="64">
        <v>0.80300000000000005</v>
      </c>
      <c r="E228" s="65">
        <v>36.58</v>
      </c>
      <c r="F228" s="65">
        <v>1.23</v>
      </c>
      <c r="G228" s="65">
        <v>1.23</v>
      </c>
    </row>
    <row r="229" spans="1:7" x14ac:dyDescent="0.2">
      <c r="A229" s="97">
        <v>767</v>
      </c>
      <c r="B229" s="97">
        <v>2000056535670</v>
      </c>
      <c r="C229" s="60" t="s">
        <v>415</v>
      </c>
      <c r="D229" s="64">
        <v>0</v>
      </c>
      <c r="E229" s="65">
        <v>5.76</v>
      </c>
      <c r="F229" s="65">
        <v>1.05</v>
      </c>
      <c r="G229" s="65">
        <v>1.05</v>
      </c>
    </row>
    <row r="230" spans="1:7" x14ac:dyDescent="0.2">
      <c r="A230" s="97">
        <v>768</v>
      </c>
      <c r="B230" s="97">
        <v>2000056345452</v>
      </c>
      <c r="C230" s="60" t="s">
        <v>416</v>
      </c>
      <c r="D230" s="64">
        <v>0</v>
      </c>
      <c r="E230" s="65">
        <v>35.159999999999997</v>
      </c>
      <c r="F230" s="65">
        <v>0.8</v>
      </c>
      <c r="G230" s="65">
        <v>0.8</v>
      </c>
    </row>
    <row r="231" spans="1:7" x14ac:dyDescent="0.2">
      <c r="A231" s="97" t="s">
        <v>417</v>
      </c>
      <c r="B231" s="97">
        <v>2000056520910</v>
      </c>
      <c r="C231" s="60" t="s">
        <v>419</v>
      </c>
      <c r="D231" s="64">
        <v>0.86799999999999999</v>
      </c>
      <c r="E231" s="65">
        <v>16.91</v>
      </c>
      <c r="F231" s="65">
        <v>1.34</v>
      </c>
      <c r="G231" s="65">
        <v>1.34</v>
      </c>
    </row>
    <row r="232" spans="1:7" x14ac:dyDescent="0.2">
      <c r="A232" s="97" t="s">
        <v>420</v>
      </c>
      <c r="B232" s="97">
        <v>2000056860080</v>
      </c>
      <c r="C232" s="60" t="s">
        <v>422</v>
      </c>
      <c r="D232" s="64">
        <v>0.98499999999999999</v>
      </c>
      <c r="E232" s="65">
        <v>28.15</v>
      </c>
      <c r="F232" s="65">
        <v>1.03</v>
      </c>
      <c r="G232" s="65">
        <v>1.03</v>
      </c>
    </row>
    <row r="233" spans="1:7" ht="25.5" x14ac:dyDescent="0.2">
      <c r="A233" s="97">
        <v>769</v>
      </c>
      <c r="B233" s="97" t="s">
        <v>423</v>
      </c>
      <c r="C233" s="60" t="s">
        <v>425</v>
      </c>
      <c r="D233" s="64">
        <v>0.223</v>
      </c>
      <c r="E233" s="65">
        <v>5.68</v>
      </c>
      <c r="F233" s="65">
        <v>0.85</v>
      </c>
      <c r="G233" s="65">
        <v>0.85</v>
      </c>
    </row>
    <row r="234" spans="1:7" x14ac:dyDescent="0.2">
      <c r="A234" s="97" t="s">
        <v>426</v>
      </c>
      <c r="B234" s="97">
        <v>2000056865497</v>
      </c>
      <c r="C234" s="60" t="s">
        <v>428</v>
      </c>
      <c r="D234" s="64">
        <v>0</v>
      </c>
      <c r="E234" s="65">
        <v>27.76</v>
      </c>
      <c r="F234" s="65">
        <v>0.88</v>
      </c>
      <c r="G234" s="65">
        <v>0.88</v>
      </c>
    </row>
    <row r="235" spans="1:7" x14ac:dyDescent="0.2">
      <c r="A235" s="97">
        <v>771</v>
      </c>
      <c r="B235" s="97">
        <v>2000056477646</v>
      </c>
      <c r="C235" s="60" t="s">
        <v>429</v>
      </c>
      <c r="D235" s="64">
        <v>0.22600000000000001</v>
      </c>
      <c r="E235" s="65">
        <v>8.68</v>
      </c>
      <c r="F235" s="65">
        <v>0.99</v>
      </c>
      <c r="G235" s="65">
        <v>0.99</v>
      </c>
    </row>
    <row r="236" spans="1:7" x14ac:dyDescent="0.2">
      <c r="A236" s="97">
        <v>7490</v>
      </c>
      <c r="B236" s="97">
        <v>7490</v>
      </c>
      <c r="C236" s="60" t="s">
        <v>430</v>
      </c>
      <c r="D236" s="64">
        <v>0</v>
      </c>
      <c r="E236" s="65">
        <v>25.29</v>
      </c>
      <c r="F236" s="65">
        <v>0.93</v>
      </c>
      <c r="G236" s="65">
        <v>0.93</v>
      </c>
    </row>
    <row r="237" spans="1:7" x14ac:dyDescent="0.2">
      <c r="A237" s="97">
        <v>7496</v>
      </c>
      <c r="B237" s="97">
        <v>7496</v>
      </c>
      <c r="C237" s="60" t="s">
        <v>431</v>
      </c>
      <c r="D237" s="64">
        <v>0</v>
      </c>
      <c r="E237" s="65">
        <v>54.26</v>
      </c>
      <c r="F237" s="65">
        <v>0.84</v>
      </c>
      <c r="G237" s="65">
        <v>0.84</v>
      </c>
    </row>
    <row r="238" spans="1:7" x14ac:dyDescent="0.2">
      <c r="A238" s="97" t="s">
        <v>432</v>
      </c>
      <c r="B238" s="97">
        <v>2000056474868</v>
      </c>
      <c r="C238" s="60" t="s">
        <v>434</v>
      </c>
      <c r="D238" s="64">
        <v>0</v>
      </c>
      <c r="E238" s="65">
        <v>33.76</v>
      </c>
      <c r="F238" s="65">
        <v>1.1499999999999999</v>
      </c>
      <c r="G238" s="65">
        <v>1.1499999999999999</v>
      </c>
    </row>
    <row r="239" spans="1:7" x14ac:dyDescent="0.2">
      <c r="A239" s="97">
        <v>774</v>
      </c>
      <c r="B239" s="97">
        <v>2000056474380</v>
      </c>
      <c r="C239" s="60" t="s">
        <v>435</v>
      </c>
      <c r="D239" s="64">
        <v>0</v>
      </c>
      <c r="E239" s="65">
        <v>2.0099999999999998</v>
      </c>
      <c r="F239" s="65">
        <v>1.45</v>
      </c>
      <c r="G239" s="65">
        <v>1.45</v>
      </c>
    </row>
    <row r="240" spans="1:7" x14ac:dyDescent="0.2">
      <c r="A240" s="97" t="s">
        <v>436</v>
      </c>
      <c r="B240" s="97">
        <v>2000056631430</v>
      </c>
      <c r="C240" s="60" t="s">
        <v>438</v>
      </c>
      <c r="D240" s="64">
        <v>0</v>
      </c>
      <c r="E240" s="65">
        <v>2.0099999999999998</v>
      </c>
      <c r="F240" s="65">
        <v>0.86</v>
      </c>
      <c r="G240" s="65">
        <v>0.86</v>
      </c>
    </row>
    <row r="241" spans="1:7" x14ac:dyDescent="0.2">
      <c r="A241" s="97">
        <v>733</v>
      </c>
      <c r="B241" s="97">
        <v>2000056705135</v>
      </c>
      <c r="C241" s="60" t="s">
        <v>439</v>
      </c>
      <c r="D241" s="64">
        <v>0</v>
      </c>
      <c r="E241" s="65">
        <v>62.47</v>
      </c>
      <c r="F241" s="65">
        <v>1.62</v>
      </c>
      <c r="G241" s="65">
        <v>1.62</v>
      </c>
    </row>
    <row r="242" spans="1:7" x14ac:dyDescent="0.2">
      <c r="A242" s="97">
        <v>775</v>
      </c>
      <c r="B242" s="97">
        <v>2000056366860</v>
      </c>
      <c r="C242" s="60" t="s">
        <v>440</v>
      </c>
      <c r="D242" s="64">
        <v>0</v>
      </c>
      <c r="E242" s="65">
        <v>13.78</v>
      </c>
      <c r="F242" s="65">
        <v>1.34</v>
      </c>
      <c r="G242" s="65">
        <v>1.34</v>
      </c>
    </row>
    <row r="243" spans="1:7" ht="25.5" x14ac:dyDescent="0.2">
      <c r="A243" s="97" t="s">
        <v>441</v>
      </c>
      <c r="B243" s="97" t="s">
        <v>442</v>
      </c>
      <c r="C243" s="60" t="s">
        <v>443</v>
      </c>
      <c r="D243" s="64">
        <v>0.24399999999999999</v>
      </c>
      <c r="E243" s="65">
        <v>10093.07</v>
      </c>
      <c r="F243" s="65">
        <v>1.19</v>
      </c>
      <c r="G243" s="65">
        <v>1.19</v>
      </c>
    </row>
    <row r="244" spans="1:7" x14ac:dyDescent="0.2">
      <c r="A244" s="97">
        <v>776</v>
      </c>
      <c r="B244" s="97">
        <v>2000056563570</v>
      </c>
      <c r="C244" s="60" t="s">
        <v>444</v>
      </c>
      <c r="D244" s="64">
        <v>0.79</v>
      </c>
      <c r="E244" s="65">
        <v>43.68</v>
      </c>
      <c r="F244" s="65">
        <v>0.73</v>
      </c>
      <c r="G244" s="65">
        <v>0.73</v>
      </c>
    </row>
    <row r="245" spans="1:7" x14ac:dyDescent="0.2">
      <c r="A245" s="97" t="s">
        <v>445</v>
      </c>
      <c r="B245" s="97">
        <v>2000056866037</v>
      </c>
      <c r="C245" s="60" t="s">
        <v>447</v>
      </c>
      <c r="D245" s="64">
        <v>0.60699999999999998</v>
      </c>
      <c r="E245" s="65">
        <v>790.6</v>
      </c>
      <c r="F245" s="65">
        <v>0.77</v>
      </c>
      <c r="G245" s="65">
        <v>0.77</v>
      </c>
    </row>
    <row r="246" spans="1:7" x14ac:dyDescent="0.2">
      <c r="A246" s="97" t="s">
        <v>448</v>
      </c>
      <c r="B246" s="97">
        <v>2000056848135</v>
      </c>
      <c r="C246" s="60" t="s">
        <v>450</v>
      </c>
      <c r="D246" s="64">
        <v>0</v>
      </c>
      <c r="E246" s="65">
        <v>778.13</v>
      </c>
      <c r="F246" s="65">
        <v>1.35</v>
      </c>
      <c r="G246" s="65">
        <v>1.35</v>
      </c>
    </row>
    <row r="247" spans="1:7" x14ac:dyDescent="0.2">
      <c r="A247" s="97" t="s">
        <v>451</v>
      </c>
      <c r="B247" s="97">
        <v>2000056774592</v>
      </c>
      <c r="C247" s="60" t="s">
        <v>453</v>
      </c>
      <c r="D247" s="64">
        <v>0.224</v>
      </c>
      <c r="E247" s="65">
        <v>8.33</v>
      </c>
      <c r="F247" s="65">
        <v>0.8</v>
      </c>
      <c r="G247" s="65">
        <v>0.8</v>
      </c>
    </row>
    <row r="248" spans="1:7" x14ac:dyDescent="0.2">
      <c r="A248" s="97" t="s">
        <v>454</v>
      </c>
      <c r="B248" s="97">
        <v>2000056647928</v>
      </c>
      <c r="C248" s="60" t="s">
        <v>456</v>
      </c>
      <c r="D248" s="64">
        <v>0</v>
      </c>
      <c r="E248" s="65">
        <v>774.27</v>
      </c>
      <c r="F248" s="65">
        <v>1.44</v>
      </c>
      <c r="G248" s="65">
        <v>1.44</v>
      </c>
    </row>
    <row r="249" spans="1:7" x14ac:dyDescent="0.2">
      <c r="A249" s="97" t="s">
        <v>457</v>
      </c>
      <c r="B249" s="97">
        <v>2000056456743</v>
      </c>
      <c r="C249" s="60" t="s">
        <v>459</v>
      </c>
      <c r="D249" s="64">
        <v>0</v>
      </c>
      <c r="E249" s="65">
        <v>36.67</v>
      </c>
      <c r="F249" s="65">
        <v>0.74</v>
      </c>
      <c r="G249" s="65">
        <v>0.74</v>
      </c>
    </row>
    <row r="250" spans="1:7" x14ac:dyDescent="0.2">
      <c r="A250" s="97" t="s">
        <v>460</v>
      </c>
      <c r="B250" s="97">
        <v>2000056872183</v>
      </c>
      <c r="C250" s="60" t="s">
        <v>462</v>
      </c>
      <c r="D250" s="64">
        <v>0</v>
      </c>
      <c r="E250" s="65">
        <v>16.88</v>
      </c>
      <c r="F250" s="65">
        <v>1.06</v>
      </c>
      <c r="G250" s="65">
        <v>1.06</v>
      </c>
    </row>
    <row r="251" spans="1:7" x14ac:dyDescent="0.2">
      <c r="A251" s="97">
        <v>838</v>
      </c>
      <c r="B251" s="97">
        <v>2000056479129</v>
      </c>
      <c r="C251" s="60" t="s">
        <v>463</v>
      </c>
      <c r="D251" s="64">
        <v>0</v>
      </c>
      <c r="E251" s="65">
        <v>61.41</v>
      </c>
      <c r="F251" s="65">
        <v>1</v>
      </c>
      <c r="G251" s="65">
        <v>1</v>
      </c>
    </row>
    <row r="252" spans="1:7" x14ac:dyDescent="0.2">
      <c r="A252" s="97">
        <v>843</v>
      </c>
      <c r="B252" s="97">
        <v>2000056465942</v>
      </c>
      <c r="C252" s="60" t="s">
        <v>464</v>
      </c>
      <c r="D252" s="64">
        <v>0</v>
      </c>
      <c r="E252" s="65">
        <v>5.54</v>
      </c>
      <c r="F252" s="65">
        <v>0.95</v>
      </c>
      <c r="G252" s="65">
        <v>0.95</v>
      </c>
    </row>
    <row r="253" spans="1:7" x14ac:dyDescent="0.2">
      <c r="A253" s="97">
        <v>871</v>
      </c>
      <c r="B253" s="97">
        <v>2000056504928</v>
      </c>
      <c r="C253" s="60" t="s">
        <v>465</v>
      </c>
      <c r="D253" s="64">
        <v>0</v>
      </c>
      <c r="E253" s="65">
        <v>9.84</v>
      </c>
      <c r="F253" s="65">
        <v>0.86</v>
      </c>
      <c r="G253" s="65">
        <v>0.86</v>
      </c>
    </row>
    <row r="254" spans="1:7" x14ac:dyDescent="0.2">
      <c r="A254" s="97">
        <v>879</v>
      </c>
      <c r="B254" s="97">
        <v>2000056522323</v>
      </c>
      <c r="C254" s="60" t="s">
        <v>466</v>
      </c>
      <c r="D254" s="64">
        <v>0</v>
      </c>
      <c r="E254" s="65">
        <v>14.37</v>
      </c>
      <c r="F254" s="65">
        <v>1.1499999999999999</v>
      </c>
      <c r="G254" s="65">
        <v>1.1499999999999999</v>
      </c>
    </row>
    <row r="255" spans="1:7" x14ac:dyDescent="0.2">
      <c r="A255" s="97">
        <v>887</v>
      </c>
      <c r="B255" s="97">
        <v>2000056527544</v>
      </c>
      <c r="C255" s="60" t="s">
        <v>467</v>
      </c>
      <c r="D255" s="64">
        <v>0.22700000000000001</v>
      </c>
      <c r="E255" s="65">
        <v>45.1</v>
      </c>
      <c r="F255" s="65">
        <v>2.34</v>
      </c>
      <c r="G255" s="65">
        <v>2.34</v>
      </c>
    </row>
    <row r="256" spans="1:7" ht="25.5" x14ac:dyDescent="0.2">
      <c r="A256" s="97">
        <v>900</v>
      </c>
      <c r="B256" s="97" t="s">
        <v>468</v>
      </c>
      <c r="C256" s="60" t="s">
        <v>469</v>
      </c>
      <c r="D256" s="64">
        <v>0.20899999999999999</v>
      </c>
      <c r="E256" s="65">
        <v>12.04</v>
      </c>
      <c r="F256" s="65">
        <v>0.77</v>
      </c>
      <c r="G256" s="65">
        <v>0.77</v>
      </c>
    </row>
    <row r="257" spans="1:7" x14ac:dyDescent="0.2">
      <c r="A257" s="97" t="s">
        <v>470</v>
      </c>
      <c r="B257" s="97">
        <v>2000056873512</v>
      </c>
      <c r="C257" s="60" t="s">
        <v>472</v>
      </c>
      <c r="D257" s="64">
        <v>0.78700000000000003</v>
      </c>
      <c r="E257" s="65">
        <v>31.93</v>
      </c>
      <c r="F257" s="65">
        <v>1.34</v>
      </c>
      <c r="G257" s="65">
        <v>1.34</v>
      </c>
    </row>
    <row r="258" spans="1:7" x14ac:dyDescent="0.2">
      <c r="A258" s="97" t="s">
        <v>473</v>
      </c>
      <c r="B258" s="97">
        <v>2000056644670</v>
      </c>
      <c r="C258" s="60" t="s">
        <v>475</v>
      </c>
      <c r="D258" s="64">
        <v>0</v>
      </c>
      <c r="E258" s="65">
        <v>4.3899999999999997</v>
      </c>
      <c r="F258" s="65">
        <v>1.18</v>
      </c>
      <c r="G258" s="65">
        <v>1.18</v>
      </c>
    </row>
    <row r="259" spans="1:7" x14ac:dyDescent="0.2">
      <c r="A259" s="97" t="s">
        <v>476</v>
      </c>
      <c r="B259" s="97">
        <v>2000056774788</v>
      </c>
      <c r="C259" s="60" t="s">
        <v>478</v>
      </c>
      <c r="D259" s="64">
        <v>0</v>
      </c>
      <c r="E259" s="65">
        <v>781.29</v>
      </c>
      <c r="F259" s="65">
        <v>1.52</v>
      </c>
      <c r="G259" s="65">
        <v>1.52</v>
      </c>
    </row>
    <row r="260" spans="1:7" x14ac:dyDescent="0.2">
      <c r="A260" s="97">
        <v>897</v>
      </c>
      <c r="B260" s="97" t="s">
        <v>479</v>
      </c>
      <c r="C260" s="60" t="s">
        <v>480</v>
      </c>
      <c r="D260" s="64">
        <v>0</v>
      </c>
      <c r="E260" s="65">
        <v>199.34</v>
      </c>
      <c r="F260" s="65">
        <v>1.2</v>
      </c>
      <c r="G260" s="65">
        <v>1.2</v>
      </c>
    </row>
    <row r="261" spans="1:7" x14ac:dyDescent="0.2">
      <c r="A261" s="97" t="s">
        <v>481</v>
      </c>
      <c r="B261" s="97">
        <v>2000057382881</v>
      </c>
      <c r="C261" s="60" t="s">
        <v>483</v>
      </c>
      <c r="D261" s="64">
        <v>0</v>
      </c>
      <c r="E261" s="65">
        <v>4.4000000000000004</v>
      </c>
      <c r="F261" s="65">
        <v>1.9</v>
      </c>
      <c r="G261" s="65">
        <v>1.9</v>
      </c>
    </row>
    <row r="262" spans="1:7" x14ac:dyDescent="0.2">
      <c r="A262" s="97" t="s">
        <v>484</v>
      </c>
      <c r="B262" s="97">
        <v>2000057829816</v>
      </c>
      <c r="C262" s="60" t="s">
        <v>486</v>
      </c>
      <c r="D262" s="64">
        <v>0</v>
      </c>
      <c r="E262" s="65">
        <v>60.11</v>
      </c>
      <c r="F262" s="65">
        <v>1.65</v>
      </c>
      <c r="G262" s="65">
        <v>1.65</v>
      </c>
    </row>
    <row r="263" spans="1:7" x14ac:dyDescent="0.2">
      <c r="A263" s="97">
        <v>7372</v>
      </c>
      <c r="B263" s="97">
        <v>7372</v>
      </c>
      <c r="C263" s="60" t="s">
        <v>487</v>
      </c>
      <c r="D263" s="64">
        <v>0</v>
      </c>
      <c r="E263" s="65">
        <v>35.69</v>
      </c>
      <c r="F263" s="65">
        <v>1.02</v>
      </c>
      <c r="G263" s="65">
        <v>1.02</v>
      </c>
    </row>
    <row r="264" spans="1:7" x14ac:dyDescent="0.2">
      <c r="A264" s="97" t="s">
        <v>488</v>
      </c>
      <c r="B264" s="97">
        <v>2000056721085</v>
      </c>
      <c r="C264" s="60" t="s">
        <v>490</v>
      </c>
      <c r="D264" s="64">
        <v>0</v>
      </c>
      <c r="E264" s="65">
        <v>16.5</v>
      </c>
      <c r="F264" s="65">
        <v>0.86</v>
      </c>
      <c r="G264" s="65">
        <v>0.86</v>
      </c>
    </row>
    <row r="265" spans="1:7" x14ac:dyDescent="0.2">
      <c r="A265" s="97" t="s">
        <v>491</v>
      </c>
      <c r="B265" s="97">
        <v>2000056873489</v>
      </c>
      <c r="C265" s="60" t="s">
        <v>493</v>
      </c>
      <c r="D265" s="64">
        <v>0.20899999999999999</v>
      </c>
      <c r="E265" s="65">
        <v>97.56</v>
      </c>
      <c r="F265" s="65">
        <v>0.77</v>
      </c>
      <c r="G265" s="65">
        <v>0.77</v>
      </c>
    </row>
    <row r="266" spans="1:7" x14ac:dyDescent="0.2">
      <c r="A266" s="97" t="s">
        <v>494</v>
      </c>
      <c r="B266" s="97">
        <v>2000056970234</v>
      </c>
      <c r="C266" s="60" t="s">
        <v>496</v>
      </c>
      <c r="D266" s="64">
        <v>1.2310000000000001</v>
      </c>
      <c r="E266" s="65">
        <v>17.05</v>
      </c>
      <c r="F266" s="65">
        <v>0.86</v>
      </c>
      <c r="G266" s="65">
        <v>0.86</v>
      </c>
    </row>
    <row r="267" spans="1:7" x14ac:dyDescent="0.2">
      <c r="A267" s="97">
        <v>899</v>
      </c>
      <c r="B267" s="97" t="s">
        <v>479</v>
      </c>
      <c r="C267" s="60" t="s">
        <v>497</v>
      </c>
      <c r="D267" s="64">
        <v>0</v>
      </c>
      <c r="E267" s="65">
        <v>5598.68</v>
      </c>
      <c r="F267" s="65">
        <v>0.47</v>
      </c>
      <c r="G267" s="65">
        <v>0.47</v>
      </c>
    </row>
    <row r="268" spans="1:7" x14ac:dyDescent="0.2">
      <c r="A268" s="97">
        <v>7459</v>
      </c>
      <c r="B268" s="97">
        <v>7459</v>
      </c>
      <c r="C268" s="60" t="s">
        <v>498</v>
      </c>
      <c r="D268" s="64">
        <v>0</v>
      </c>
      <c r="E268" s="65">
        <v>442.33</v>
      </c>
      <c r="F268" s="65">
        <v>0.66</v>
      </c>
      <c r="G268" s="65">
        <v>0.66</v>
      </c>
    </row>
    <row r="269" spans="1:7" x14ac:dyDescent="0.2">
      <c r="A269" s="97" t="s">
        <v>499</v>
      </c>
      <c r="B269" s="97">
        <v>2000056879230</v>
      </c>
      <c r="C269" s="60" t="s">
        <v>501</v>
      </c>
      <c r="D269" s="64">
        <v>0</v>
      </c>
      <c r="E269" s="65">
        <v>2.58</v>
      </c>
      <c r="F269" s="65">
        <v>1.44</v>
      </c>
      <c r="G269" s="65">
        <v>1.44</v>
      </c>
    </row>
    <row r="270" spans="1:7" x14ac:dyDescent="0.2">
      <c r="A270" s="97" t="s">
        <v>502</v>
      </c>
      <c r="B270" s="97">
        <v>2000056873521</v>
      </c>
      <c r="C270" s="60" t="s">
        <v>504</v>
      </c>
      <c r="D270" s="64">
        <v>0.70499999999999996</v>
      </c>
      <c r="E270" s="65">
        <v>163.47999999999999</v>
      </c>
      <c r="F270" s="65">
        <v>1.25</v>
      </c>
      <c r="G270" s="65">
        <v>1.25</v>
      </c>
    </row>
    <row r="271" spans="1:7" x14ac:dyDescent="0.2">
      <c r="A271" s="97" t="s">
        <v>505</v>
      </c>
      <c r="B271" s="97">
        <v>2000057162785</v>
      </c>
      <c r="C271" s="60" t="s">
        <v>507</v>
      </c>
      <c r="D271" s="64">
        <v>0.22800000000000001</v>
      </c>
      <c r="E271" s="65">
        <v>315.01</v>
      </c>
      <c r="F271" s="65">
        <v>0.77</v>
      </c>
      <c r="G271" s="65">
        <v>0.77</v>
      </c>
    </row>
    <row r="272" spans="1:7" x14ac:dyDescent="0.2">
      <c r="A272" s="97">
        <v>897</v>
      </c>
      <c r="B272" s="97">
        <v>2000060474248</v>
      </c>
      <c r="C272" s="60" t="s">
        <v>508</v>
      </c>
      <c r="D272" s="64">
        <v>0</v>
      </c>
      <c r="E272" s="65">
        <v>391.48</v>
      </c>
      <c r="F272" s="65">
        <v>1.1000000000000001</v>
      </c>
      <c r="G272" s="65">
        <v>1.1000000000000001</v>
      </c>
    </row>
    <row r="273" spans="1:7" x14ac:dyDescent="0.2">
      <c r="A273" s="97">
        <v>821</v>
      </c>
      <c r="B273" s="97">
        <v>2000057983865</v>
      </c>
      <c r="C273" s="60" t="s">
        <v>510</v>
      </c>
      <c r="D273" s="64">
        <v>0</v>
      </c>
      <c r="E273" s="65">
        <v>1901.19</v>
      </c>
      <c r="F273" s="65">
        <v>0.56999999999999995</v>
      </c>
      <c r="G273" s="65">
        <v>0.56999999999999995</v>
      </c>
    </row>
    <row r="274" spans="1:7" x14ac:dyDescent="0.2">
      <c r="A274" s="97">
        <v>7515</v>
      </c>
      <c r="B274" s="97">
        <v>7515</v>
      </c>
      <c r="C274" s="60" t="s">
        <v>511</v>
      </c>
      <c r="D274" s="64">
        <v>0.29799999999999999</v>
      </c>
      <c r="E274" s="65">
        <v>690.9</v>
      </c>
      <c r="F274" s="65">
        <v>0.7</v>
      </c>
      <c r="G274" s="65">
        <v>0.7</v>
      </c>
    </row>
    <row r="275" spans="1:7" x14ac:dyDescent="0.2">
      <c r="A275" s="97" t="s">
        <v>512</v>
      </c>
      <c r="B275" s="97">
        <v>2000057082465</v>
      </c>
      <c r="C275" s="60" t="s">
        <v>514</v>
      </c>
      <c r="D275" s="64">
        <v>0</v>
      </c>
      <c r="E275" s="65">
        <v>159.18</v>
      </c>
      <c r="F275" s="65">
        <v>0.72</v>
      </c>
      <c r="G275" s="65">
        <v>0.72</v>
      </c>
    </row>
    <row r="276" spans="1:7" x14ac:dyDescent="0.2">
      <c r="A276" s="97">
        <v>7527</v>
      </c>
      <c r="B276" s="97">
        <v>7527</v>
      </c>
      <c r="C276" s="60" t="s">
        <v>515</v>
      </c>
      <c r="D276" s="64">
        <v>0</v>
      </c>
      <c r="E276" s="65">
        <v>767.72</v>
      </c>
      <c r="F276" s="65">
        <v>1.1000000000000001</v>
      </c>
      <c r="G276" s="65">
        <v>1.1000000000000001</v>
      </c>
    </row>
    <row r="277" spans="1:7" x14ac:dyDescent="0.2">
      <c r="A277" s="97" t="s">
        <v>516</v>
      </c>
      <c r="B277" s="97">
        <v>2000057173796</v>
      </c>
      <c r="C277" s="60" t="s">
        <v>518</v>
      </c>
      <c r="D277" s="64">
        <v>0.22700000000000001</v>
      </c>
      <c r="E277" s="65">
        <v>3.11</v>
      </c>
      <c r="F277" s="65">
        <v>2.2400000000000002</v>
      </c>
      <c r="G277" s="65">
        <v>2.2400000000000002</v>
      </c>
    </row>
    <row r="278" spans="1:7" x14ac:dyDescent="0.2">
      <c r="A278" s="97">
        <v>897</v>
      </c>
      <c r="B278" s="97" t="s">
        <v>479</v>
      </c>
      <c r="C278" s="60" t="s">
        <v>519</v>
      </c>
      <c r="D278" s="64">
        <v>0</v>
      </c>
      <c r="E278" s="65">
        <v>408.66</v>
      </c>
      <c r="F278" s="65">
        <v>0.71</v>
      </c>
      <c r="G278" s="65">
        <v>0.71</v>
      </c>
    </row>
    <row r="279" spans="1:7" x14ac:dyDescent="0.2">
      <c r="A279" s="97">
        <v>899</v>
      </c>
      <c r="B279" s="97" t="s">
        <v>479</v>
      </c>
      <c r="C279" s="60" t="s">
        <v>520</v>
      </c>
      <c r="D279" s="64">
        <v>0</v>
      </c>
      <c r="E279" s="65">
        <v>2359.0500000000002</v>
      </c>
      <c r="F279" s="65">
        <v>0.56999999999999995</v>
      </c>
      <c r="G279" s="65">
        <v>0.56999999999999995</v>
      </c>
    </row>
    <row r="280" spans="1:7" ht="25.5" x14ac:dyDescent="0.2">
      <c r="A280" s="97">
        <v>745</v>
      </c>
      <c r="B280" s="97" t="s">
        <v>521</v>
      </c>
      <c r="C280" s="60" t="s">
        <v>522</v>
      </c>
      <c r="D280" s="64">
        <v>0.224</v>
      </c>
      <c r="E280" s="65">
        <v>78427.37</v>
      </c>
      <c r="F280" s="65">
        <v>1.31</v>
      </c>
      <c r="G280" s="65">
        <v>1.31</v>
      </c>
    </row>
    <row r="281" spans="1:7" x14ac:dyDescent="0.2">
      <c r="A281" s="97" t="s">
        <v>523</v>
      </c>
      <c r="B281" s="97">
        <v>2000057337337</v>
      </c>
      <c r="C281" s="60" t="s">
        <v>524</v>
      </c>
      <c r="D281" s="64">
        <v>0</v>
      </c>
      <c r="E281" s="65">
        <v>90389.95</v>
      </c>
      <c r="F281" s="65">
        <v>1.1299999999999999</v>
      </c>
      <c r="G281" s="65">
        <v>1.1299999999999999</v>
      </c>
    </row>
    <row r="282" spans="1:7" x14ac:dyDescent="0.2">
      <c r="A282" s="97">
        <v>897</v>
      </c>
      <c r="B282" s="97" t="s">
        <v>479</v>
      </c>
      <c r="C282" s="60" t="s">
        <v>525</v>
      </c>
      <c r="D282" s="64">
        <v>0.58099999999999996</v>
      </c>
      <c r="E282" s="65">
        <v>63907.4</v>
      </c>
      <c r="F282" s="65">
        <v>0.49</v>
      </c>
      <c r="G282" s="65">
        <v>0.49</v>
      </c>
    </row>
    <row r="283" spans="1:7" x14ac:dyDescent="0.2">
      <c r="A283" s="97">
        <v>897</v>
      </c>
      <c r="B283" s="97" t="s">
        <v>479</v>
      </c>
      <c r="C283" s="60" t="s">
        <v>526</v>
      </c>
      <c r="D283" s="64">
        <v>0</v>
      </c>
      <c r="E283" s="65">
        <v>64603.41</v>
      </c>
      <c r="F283" s="65">
        <v>0.86</v>
      </c>
      <c r="G283" s="65">
        <v>0.86</v>
      </c>
    </row>
    <row r="284" spans="1:7" x14ac:dyDescent="0.2">
      <c r="A284" s="97">
        <v>897</v>
      </c>
      <c r="B284" s="97">
        <v>2000057906648</v>
      </c>
      <c r="C284" s="60" t="s">
        <v>527</v>
      </c>
      <c r="D284" s="64">
        <v>0.61399999999999999</v>
      </c>
      <c r="E284" s="65">
        <v>2.1800000000000002</v>
      </c>
      <c r="F284" s="65">
        <v>1.28</v>
      </c>
      <c r="G284" s="65">
        <v>1.28</v>
      </c>
    </row>
    <row r="285" spans="1:7" x14ac:dyDescent="0.2">
      <c r="A285" s="97">
        <v>897</v>
      </c>
      <c r="B285" s="97">
        <v>2000060019376</v>
      </c>
      <c r="C285" s="60" t="s">
        <v>528</v>
      </c>
      <c r="D285" s="64">
        <v>0</v>
      </c>
      <c r="E285" s="65">
        <v>1264.9100000000001</v>
      </c>
      <c r="F285" s="65">
        <v>0.78</v>
      </c>
      <c r="G285" s="65">
        <v>0.78</v>
      </c>
    </row>
    <row r="286" spans="1:7" x14ac:dyDescent="0.2">
      <c r="A286" s="97">
        <v>897</v>
      </c>
      <c r="B286" s="97" t="s">
        <v>479</v>
      </c>
      <c r="C286" s="60" t="s">
        <v>529</v>
      </c>
      <c r="D286" s="64">
        <v>0.20799999999999999</v>
      </c>
      <c r="E286" s="65">
        <v>5.36</v>
      </c>
      <c r="F286" s="65">
        <v>1.17</v>
      </c>
      <c r="G286" s="65">
        <v>1.17</v>
      </c>
    </row>
    <row r="287" spans="1:7" x14ac:dyDescent="0.2">
      <c r="A287" s="97">
        <v>739</v>
      </c>
      <c r="B287" s="97" t="s">
        <v>479</v>
      </c>
      <c r="C287" s="60" t="s">
        <v>530</v>
      </c>
      <c r="D287" s="64">
        <v>0</v>
      </c>
      <c r="E287" s="65">
        <v>92629.27</v>
      </c>
      <c r="F287" s="65">
        <v>4.01</v>
      </c>
      <c r="G287" s="65">
        <v>4.01</v>
      </c>
    </row>
    <row r="288" spans="1:7" x14ac:dyDescent="0.2">
      <c r="A288" s="97">
        <v>897</v>
      </c>
      <c r="B288" s="97" t="s">
        <v>479</v>
      </c>
      <c r="C288" s="60" t="s">
        <v>531</v>
      </c>
      <c r="D288" s="64">
        <v>0</v>
      </c>
      <c r="E288" s="65">
        <v>2132.6</v>
      </c>
      <c r="F288" s="65">
        <v>1.07</v>
      </c>
      <c r="G288" s="65">
        <v>1.07</v>
      </c>
    </row>
    <row r="289" spans="1:7" x14ac:dyDescent="0.2">
      <c r="A289" s="97">
        <v>897</v>
      </c>
      <c r="B289" s="97" t="s">
        <v>479</v>
      </c>
      <c r="C289" s="60" t="s">
        <v>532</v>
      </c>
      <c r="D289" s="64">
        <v>0.61299999999999999</v>
      </c>
      <c r="E289" s="65">
        <v>11.51</v>
      </c>
      <c r="F289" s="65">
        <v>1.17</v>
      </c>
      <c r="G289" s="65">
        <v>1.17</v>
      </c>
    </row>
    <row r="290" spans="1:7" ht="51" x14ac:dyDescent="0.2">
      <c r="A290" s="97" t="s">
        <v>533</v>
      </c>
      <c r="B290" s="97" t="s">
        <v>534</v>
      </c>
      <c r="C290" s="60" t="s">
        <v>535</v>
      </c>
      <c r="D290" s="64">
        <v>0</v>
      </c>
      <c r="E290" s="65">
        <v>90078.54</v>
      </c>
      <c r="F290" s="65">
        <v>1.08</v>
      </c>
      <c r="G290" s="65">
        <v>1.08</v>
      </c>
    </row>
    <row r="291" spans="1:7" x14ac:dyDescent="0.2">
      <c r="A291" s="97">
        <v>899</v>
      </c>
      <c r="B291" s="97" t="s">
        <v>479</v>
      </c>
      <c r="C291" s="60" t="s">
        <v>536</v>
      </c>
      <c r="D291" s="64">
        <v>0</v>
      </c>
      <c r="E291" s="65">
        <v>40.35</v>
      </c>
      <c r="F291" s="65">
        <v>1.26</v>
      </c>
      <c r="G291" s="65">
        <v>1.26</v>
      </c>
    </row>
    <row r="292" spans="1:7" x14ac:dyDescent="0.2">
      <c r="A292" s="97">
        <v>897</v>
      </c>
      <c r="B292" s="97" t="s">
        <v>479</v>
      </c>
      <c r="C292" s="60" t="s">
        <v>537</v>
      </c>
      <c r="D292" s="64">
        <v>1.2509999999999999</v>
      </c>
      <c r="E292" s="65">
        <v>5.21</v>
      </c>
      <c r="F292" s="65">
        <v>1.17</v>
      </c>
      <c r="G292" s="65">
        <v>1.17</v>
      </c>
    </row>
    <row r="293" spans="1:7" x14ac:dyDescent="0.2">
      <c r="A293" s="97">
        <v>739</v>
      </c>
      <c r="B293" s="97" t="s">
        <v>479</v>
      </c>
      <c r="C293" s="60" t="s">
        <v>538</v>
      </c>
      <c r="D293" s="64">
        <v>1.484</v>
      </c>
      <c r="E293" s="65">
        <v>8699.1299999999992</v>
      </c>
      <c r="F293" s="65">
        <v>2.35</v>
      </c>
      <c r="G293" s="65">
        <v>2.35</v>
      </c>
    </row>
    <row r="294" spans="1:7" x14ac:dyDescent="0.2">
      <c r="A294" s="97">
        <v>739</v>
      </c>
      <c r="B294" s="97" t="s">
        <v>479</v>
      </c>
      <c r="C294" s="60" t="s">
        <v>539</v>
      </c>
      <c r="D294" s="64">
        <v>0</v>
      </c>
      <c r="E294" s="65">
        <v>9558.77</v>
      </c>
      <c r="F294" s="65">
        <v>2.78</v>
      </c>
      <c r="G294" s="65">
        <v>2.78</v>
      </c>
    </row>
    <row r="295" spans="1:7" x14ac:dyDescent="0.2">
      <c r="A295" s="97">
        <v>770</v>
      </c>
      <c r="B295" s="97">
        <v>2000057985393</v>
      </c>
      <c r="C295" s="60" t="s">
        <v>540</v>
      </c>
      <c r="D295" s="64">
        <v>0</v>
      </c>
      <c r="E295" s="65">
        <v>1089.6099999999999</v>
      </c>
      <c r="F295" s="65">
        <v>0.68</v>
      </c>
      <c r="G295" s="65">
        <v>0.68</v>
      </c>
    </row>
    <row r="296" spans="1:7" x14ac:dyDescent="0.2">
      <c r="A296" s="97">
        <v>897</v>
      </c>
      <c r="B296" s="97">
        <v>2000060051333</v>
      </c>
      <c r="C296" s="60" t="s">
        <v>541</v>
      </c>
      <c r="D296" s="64">
        <v>0</v>
      </c>
      <c r="E296" s="65">
        <v>1105.74</v>
      </c>
      <c r="F296" s="65">
        <v>0.72</v>
      </c>
      <c r="G296" s="65">
        <v>0.72</v>
      </c>
    </row>
    <row r="297" spans="1:7" ht="25.5" x14ac:dyDescent="0.2">
      <c r="A297" s="97">
        <v>897</v>
      </c>
      <c r="B297" s="97" t="s">
        <v>542</v>
      </c>
      <c r="C297" s="60" t="s">
        <v>543</v>
      </c>
      <c r="D297" s="64">
        <v>1.484</v>
      </c>
      <c r="E297" s="65">
        <v>23136.2</v>
      </c>
      <c r="F297" s="65">
        <v>4.16</v>
      </c>
      <c r="G297" s="65">
        <v>4.16</v>
      </c>
    </row>
    <row r="298" spans="1:7" x14ac:dyDescent="0.2">
      <c r="A298" s="97">
        <v>897</v>
      </c>
      <c r="B298" s="97">
        <v>2000060085722</v>
      </c>
      <c r="C298" s="60" t="s">
        <v>544</v>
      </c>
      <c r="D298" s="64">
        <v>0</v>
      </c>
      <c r="E298" s="65">
        <v>1688.6</v>
      </c>
      <c r="F298" s="65">
        <v>0.72</v>
      </c>
      <c r="G298" s="65">
        <v>0.72</v>
      </c>
    </row>
    <row r="299" spans="1:7" x14ac:dyDescent="0.2">
      <c r="A299" s="97" t="s">
        <v>545</v>
      </c>
      <c r="B299" s="97">
        <v>2000056872582</v>
      </c>
      <c r="C299" s="60" t="s">
        <v>547</v>
      </c>
      <c r="D299" s="64">
        <v>0</v>
      </c>
      <c r="E299" s="65">
        <v>2.37</v>
      </c>
      <c r="F299" s="65">
        <v>1.37</v>
      </c>
      <c r="G299" s="65">
        <v>1.37</v>
      </c>
    </row>
    <row r="300" spans="1:7" x14ac:dyDescent="0.2">
      <c r="A300" s="97" t="s">
        <v>548</v>
      </c>
      <c r="B300" s="97">
        <v>2000060045056</v>
      </c>
      <c r="C300" s="60" t="s">
        <v>550</v>
      </c>
      <c r="D300" s="64">
        <v>0</v>
      </c>
      <c r="E300" s="65">
        <v>2.38</v>
      </c>
      <c r="F300" s="65">
        <v>0.66</v>
      </c>
      <c r="G300" s="65">
        <v>0.66</v>
      </c>
    </row>
    <row r="301" spans="1:7" x14ac:dyDescent="0.2">
      <c r="A301" s="97">
        <v>897</v>
      </c>
      <c r="B301" s="97" t="s">
        <v>479</v>
      </c>
      <c r="C301" s="60" t="s">
        <v>551</v>
      </c>
      <c r="D301" s="64">
        <v>0</v>
      </c>
      <c r="E301" s="65">
        <v>45.25</v>
      </c>
      <c r="F301" s="65">
        <v>1.88</v>
      </c>
      <c r="G301" s="65">
        <v>1.88</v>
      </c>
    </row>
    <row r="302" spans="1:7" x14ac:dyDescent="0.2">
      <c r="A302" s="97">
        <v>897</v>
      </c>
      <c r="B302" s="97">
        <v>2000060144110</v>
      </c>
      <c r="C302" s="60" t="s">
        <v>552</v>
      </c>
      <c r="D302" s="64">
        <v>0</v>
      </c>
      <c r="E302" s="65">
        <v>0.94</v>
      </c>
      <c r="F302" s="65">
        <v>1.1499999999999999</v>
      </c>
      <c r="G302" s="65">
        <v>1.1499999999999999</v>
      </c>
    </row>
    <row r="303" spans="1:7" x14ac:dyDescent="0.2">
      <c r="A303" s="97">
        <v>899</v>
      </c>
      <c r="B303" s="97">
        <v>2000060138082</v>
      </c>
      <c r="C303" s="60" t="s">
        <v>553</v>
      </c>
      <c r="D303" s="64">
        <v>0</v>
      </c>
      <c r="E303" s="65">
        <v>9280.39</v>
      </c>
      <c r="F303" s="65">
        <v>0.7</v>
      </c>
      <c r="G303" s="65">
        <v>0.7</v>
      </c>
    </row>
    <row r="304" spans="1:7" x14ac:dyDescent="0.2">
      <c r="A304" s="97">
        <v>897</v>
      </c>
      <c r="B304" s="97">
        <v>2000060129343</v>
      </c>
      <c r="C304" s="60" t="s">
        <v>554</v>
      </c>
      <c r="D304" s="64">
        <v>0</v>
      </c>
      <c r="E304" s="65">
        <v>10.61</v>
      </c>
      <c r="F304" s="65">
        <v>1.35</v>
      </c>
      <c r="G304" s="65">
        <v>1.35</v>
      </c>
    </row>
    <row r="305" spans="1:7" x14ac:dyDescent="0.2">
      <c r="A305" s="97">
        <v>897</v>
      </c>
      <c r="B305" s="97">
        <v>2000060127114</v>
      </c>
      <c r="C305" s="60" t="s">
        <v>555</v>
      </c>
      <c r="D305" s="64">
        <v>0</v>
      </c>
      <c r="E305" s="65">
        <v>326.52999999999997</v>
      </c>
      <c r="F305" s="65">
        <v>0.75</v>
      </c>
      <c r="G305" s="65">
        <v>0.75</v>
      </c>
    </row>
    <row r="306" spans="1:7" x14ac:dyDescent="0.2">
      <c r="A306" s="97">
        <v>897</v>
      </c>
      <c r="B306" s="97">
        <v>2000060253227</v>
      </c>
      <c r="C306" s="60" t="s">
        <v>556</v>
      </c>
      <c r="D306" s="64">
        <v>0</v>
      </c>
      <c r="E306" s="65">
        <v>468.44</v>
      </c>
      <c r="F306" s="65">
        <v>0.75</v>
      </c>
      <c r="G306" s="65">
        <v>0.75</v>
      </c>
    </row>
    <row r="307" spans="1:7" x14ac:dyDescent="0.2">
      <c r="A307" s="97">
        <v>897</v>
      </c>
      <c r="B307" s="97">
        <v>2000060212806</v>
      </c>
      <c r="C307" s="60" t="s">
        <v>557</v>
      </c>
      <c r="D307" s="64">
        <v>0</v>
      </c>
      <c r="E307" s="65">
        <v>3246.86</v>
      </c>
      <c r="F307" s="65">
        <v>0.71</v>
      </c>
      <c r="G307" s="65">
        <v>0.71</v>
      </c>
    </row>
    <row r="308" spans="1:7" x14ac:dyDescent="0.2">
      <c r="A308" s="97">
        <v>897</v>
      </c>
      <c r="B308" s="97">
        <v>2000060330778</v>
      </c>
      <c r="C308" s="60" t="s">
        <v>558</v>
      </c>
      <c r="D308" s="64">
        <v>1.1639999999999999</v>
      </c>
      <c r="E308" s="65">
        <v>54.15</v>
      </c>
      <c r="F308" s="65">
        <v>2.78</v>
      </c>
      <c r="G308" s="65">
        <v>2.78</v>
      </c>
    </row>
    <row r="309" spans="1:7" x14ac:dyDescent="0.2">
      <c r="A309" s="97">
        <v>897</v>
      </c>
      <c r="B309" s="97" t="s">
        <v>479</v>
      </c>
      <c r="C309" s="60" t="s">
        <v>559</v>
      </c>
      <c r="D309" s="64">
        <v>0</v>
      </c>
      <c r="E309" s="65">
        <v>318.19</v>
      </c>
      <c r="F309" s="65">
        <v>0.87</v>
      </c>
      <c r="G309" s="65">
        <v>0.87</v>
      </c>
    </row>
  </sheetData>
  <mergeCells count="2">
    <mergeCell ref="A2:G2"/>
    <mergeCell ref="A1:G1"/>
  </mergeCells>
  <pageMargins left="0.70866141732283472" right="0.70866141732283472" top="0.94488188976377963" bottom="0.74803149606299213" header="0.31496062992125984" footer="0.31496062992125984"/>
  <pageSetup paperSize="9" scale="89" fitToHeight="0" orientation="landscape" r:id="rId1"/>
  <headerFooter differentFirst="1" scaleWithDoc="0">
    <oddFooter>&amp;L&amp;8Note: The list of MPANs / MSIDs provided may be incomplete; the DNO reserves the right to apply the listed charges to any other MPANs / MSIDs associated with the site.&amp;R&amp;P of &amp;N</oddFooter>
    <firstHeader>&amp;L
Annex 2a - Schedule of Import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N241"/>
  <sheetViews>
    <sheetView zoomScale="90" zoomScaleNormal="90" zoomScaleSheetLayoutView="100" workbookViewId="0">
      <selection sqref="A1:G1"/>
    </sheetView>
  </sheetViews>
  <sheetFormatPr defaultColWidth="9.140625" defaultRowHeight="12.75" x14ac:dyDescent="0.2"/>
  <cols>
    <col min="1" max="1" width="14.7109375" style="54" customWidth="1"/>
    <col min="2" max="2" width="20.42578125" style="54" customWidth="1"/>
    <col min="3" max="3" width="15.7109375" style="61" bestFit="1" customWidth="1"/>
    <col min="4" max="4" width="13.5703125" style="61" customWidth="1"/>
    <col min="5" max="5" width="14.7109375" style="62" customWidth="1"/>
    <col min="6" max="7" width="14.7109375" style="63" customWidth="1"/>
    <col min="8" max="8" width="15.5703125" style="54" customWidth="1"/>
    <col min="9" max="16384" width="9.140625" style="54"/>
  </cols>
  <sheetData>
    <row r="1" spans="1:14" ht="66.75" customHeight="1" x14ac:dyDescent="0.2">
      <c r="A1" s="237" t="s">
        <v>1858</v>
      </c>
      <c r="B1" s="237"/>
      <c r="C1" s="237"/>
      <c r="D1" s="237"/>
      <c r="E1" s="237"/>
      <c r="F1" s="237"/>
      <c r="G1" s="237"/>
    </row>
    <row r="2" spans="1:14" s="55" customFormat="1" ht="35.1" customHeight="1" x14ac:dyDescent="0.2">
      <c r="A2" s="235" t="str">
        <f>Overview!B4&amp; " - Effective from "&amp;Overview!D4&amp;" - "&amp;Overview!E4&amp;" Designated EHV export charges"</f>
        <v>Southern Electric Power Distribution plc - Effective from 1 April 2025 - Final Designated EHV export charges</v>
      </c>
      <c r="B2" s="236"/>
      <c r="C2" s="236"/>
      <c r="D2" s="236"/>
      <c r="E2" s="236"/>
      <c r="F2" s="236"/>
      <c r="G2" s="236"/>
    </row>
    <row r="3" spans="1:14" s="86" customFormat="1" ht="18" x14ac:dyDescent="0.2">
      <c r="A3" s="90"/>
      <c r="B3" s="90"/>
      <c r="C3" s="90"/>
      <c r="D3" s="91"/>
      <c r="E3" s="92"/>
      <c r="F3" s="92"/>
      <c r="G3" s="93"/>
      <c r="H3" s="85"/>
      <c r="I3" s="85"/>
      <c r="J3" s="85"/>
      <c r="K3" s="85"/>
      <c r="L3" s="85"/>
      <c r="M3" s="85"/>
      <c r="N3" s="85"/>
    </row>
    <row r="4" spans="1:14" ht="60.75" customHeight="1" x14ac:dyDescent="0.2">
      <c r="A4" s="57" t="s">
        <v>152</v>
      </c>
      <c r="B4" s="56" t="s">
        <v>153</v>
      </c>
      <c r="C4" s="58" t="s">
        <v>154</v>
      </c>
      <c r="D4" s="59" t="s">
        <v>160</v>
      </c>
      <c r="E4" s="58" t="s">
        <v>161</v>
      </c>
      <c r="F4" s="58" t="s">
        <v>162</v>
      </c>
      <c r="G4" s="132" t="s">
        <v>163</v>
      </c>
    </row>
    <row r="5" spans="1:14" ht="12.75" customHeight="1" x14ac:dyDescent="0.2">
      <c r="A5" s="97">
        <v>734</v>
      </c>
      <c r="B5" s="97">
        <v>2000050928900</v>
      </c>
      <c r="C5" s="60" t="s">
        <v>167</v>
      </c>
      <c r="D5" s="98">
        <v>0</v>
      </c>
      <c r="E5" s="99">
        <v>435.92</v>
      </c>
      <c r="F5" s="100">
        <v>0.05</v>
      </c>
      <c r="G5" s="100">
        <v>0.05</v>
      </c>
    </row>
    <row r="6" spans="1:14" ht="12.75" customHeight="1" x14ac:dyDescent="0.2">
      <c r="A6" s="97">
        <v>736</v>
      </c>
      <c r="B6" s="97">
        <v>2000050932127</v>
      </c>
      <c r="C6" s="60" t="s">
        <v>168</v>
      </c>
      <c r="D6" s="98">
        <v>0</v>
      </c>
      <c r="E6" s="99">
        <v>698.47</v>
      </c>
      <c r="F6" s="100">
        <v>0.05</v>
      </c>
      <c r="G6" s="100">
        <v>0.05</v>
      </c>
    </row>
    <row r="7" spans="1:14" ht="12.75" customHeight="1" x14ac:dyDescent="0.2">
      <c r="A7" s="97">
        <v>737</v>
      </c>
      <c r="B7" s="97">
        <v>2000050935800</v>
      </c>
      <c r="C7" s="60" t="s">
        <v>169</v>
      </c>
      <c r="D7" s="98">
        <v>0</v>
      </c>
      <c r="E7" s="99">
        <v>0</v>
      </c>
      <c r="F7" s="100">
        <v>0</v>
      </c>
      <c r="G7" s="100">
        <v>0</v>
      </c>
    </row>
    <row r="8" spans="1:14" ht="12.75" customHeight="1" x14ac:dyDescent="0.2">
      <c r="A8" s="97">
        <v>740</v>
      </c>
      <c r="B8" s="97" t="s">
        <v>173</v>
      </c>
      <c r="C8" s="60" t="s">
        <v>174</v>
      </c>
      <c r="D8" s="98">
        <v>0</v>
      </c>
      <c r="E8" s="99">
        <v>6921.57</v>
      </c>
      <c r="F8" s="100">
        <v>0.05</v>
      </c>
      <c r="G8" s="100">
        <v>0.05</v>
      </c>
    </row>
    <row r="9" spans="1:14" ht="12.75" customHeight="1" x14ac:dyDescent="0.2">
      <c r="A9" s="97">
        <v>738</v>
      </c>
      <c r="B9" s="97">
        <v>2000051080338</v>
      </c>
      <c r="C9" s="60" t="s">
        <v>182</v>
      </c>
      <c r="D9" s="98">
        <v>0</v>
      </c>
      <c r="E9" s="99">
        <v>0</v>
      </c>
      <c r="F9" s="100">
        <v>0</v>
      </c>
      <c r="G9" s="100">
        <v>0</v>
      </c>
    </row>
    <row r="10" spans="1:14" ht="12.75" customHeight="1" x14ac:dyDescent="0.2">
      <c r="A10" s="97">
        <v>918</v>
      </c>
      <c r="B10" s="97">
        <v>2000027292534</v>
      </c>
      <c r="C10" s="60" t="s">
        <v>197</v>
      </c>
      <c r="D10" s="98">
        <v>0</v>
      </c>
      <c r="E10" s="99">
        <v>2719.59</v>
      </c>
      <c r="F10" s="100">
        <v>0.05</v>
      </c>
      <c r="G10" s="100">
        <v>0.05</v>
      </c>
    </row>
    <row r="11" spans="1:14" ht="12.75" customHeight="1" x14ac:dyDescent="0.2">
      <c r="A11" s="97">
        <v>929</v>
      </c>
      <c r="B11" s="97">
        <v>2000054899591</v>
      </c>
      <c r="C11" s="60" t="s">
        <v>202</v>
      </c>
      <c r="D11" s="98">
        <v>0</v>
      </c>
      <c r="E11" s="99">
        <v>670.15</v>
      </c>
      <c r="F11" s="100">
        <v>0.05</v>
      </c>
      <c r="G11" s="100">
        <v>0.05</v>
      </c>
    </row>
    <row r="12" spans="1:14" ht="12.75" customHeight="1" x14ac:dyDescent="0.2">
      <c r="A12" s="97">
        <v>924</v>
      </c>
      <c r="B12" s="97">
        <v>2000054397290</v>
      </c>
      <c r="C12" s="60" t="s">
        <v>203</v>
      </c>
      <c r="D12" s="98">
        <v>0</v>
      </c>
      <c r="E12" s="99">
        <v>1356.38</v>
      </c>
      <c r="F12" s="100">
        <v>0.05</v>
      </c>
      <c r="G12" s="100">
        <v>0.05</v>
      </c>
    </row>
    <row r="13" spans="1:14" ht="12.75" customHeight="1" x14ac:dyDescent="0.2">
      <c r="A13" s="97">
        <v>937</v>
      </c>
      <c r="B13" s="97">
        <v>2000050795630</v>
      </c>
      <c r="C13" s="60" t="s">
        <v>204</v>
      </c>
      <c r="D13" s="98">
        <v>0</v>
      </c>
      <c r="E13" s="99">
        <v>876.18</v>
      </c>
      <c r="F13" s="100">
        <v>0.05</v>
      </c>
      <c r="G13" s="100">
        <v>0.05</v>
      </c>
    </row>
    <row r="14" spans="1:14" ht="12.75" customHeight="1" x14ac:dyDescent="0.2">
      <c r="A14" s="97">
        <v>7174</v>
      </c>
      <c r="B14" s="97">
        <v>7174</v>
      </c>
      <c r="C14" s="60" t="s">
        <v>207</v>
      </c>
      <c r="D14" s="98">
        <v>0</v>
      </c>
      <c r="E14" s="99">
        <v>0</v>
      </c>
      <c r="F14" s="100">
        <v>0</v>
      </c>
      <c r="G14" s="100">
        <v>0</v>
      </c>
    </row>
    <row r="15" spans="1:14" ht="12.75" customHeight="1" x14ac:dyDescent="0.2">
      <c r="A15" s="97">
        <v>923</v>
      </c>
      <c r="B15" s="97">
        <v>2000053759174</v>
      </c>
      <c r="C15" s="60" t="s">
        <v>208</v>
      </c>
      <c r="D15" s="98">
        <v>0</v>
      </c>
      <c r="E15" s="99">
        <v>2203.35</v>
      </c>
      <c r="F15" s="100">
        <v>0.05</v>
      </c>
      <c r="G15" s="100">
        <v>0.05</v>
      </c>
    </row>
    <row r="16" spans="1:14" ht="12.75" customHeight="1" x14ac:dyDescent="0.2">
      <c r="A16" s="97">
        <v>4032</v>
      </c>
      <c r="B16" s="97">
        <v>4032</v>
      </c>
      <c r="C16" s="60" t="s">
        <v>219</v>
      </c>
      <c r="D16" s="98">
        <v>0</v>
      </c>
      <c r="E16" s="99">
        <v>11.52</v>
      </c>
      <c r="F16" s="100">
        <v>0.05</v>
      </c>
      <c r="G16" s="100">
        <v>0.05</v>
      </c>
    </row>
    <row r="17" spans="1:7" ht="12.75" customHeight="1" x14ac:dyDescent="0.2">
      <c r="A17" s="97">
        <v>4548</v>
      </c>
      <c r="B17" s="97">
        <v>4548</v>
      </c>
      <c r="C17" s="60" t="s">
        <v>220</v>
      </c>
      <c r="D17" s="98">
        <v>0</v>
      </c>
      <c r="E17" s="99">
        <v>11.71</v>
      </c>
      <c r="F17" s="100">
        <v>0.05</v>
      </c>
      <c r="G17" s="100">
        <v>0.05</v>
      </c>
    </row>
    <row r="18" spans="1:7" ht="12.75" customHeight="1" x14ac:dyDescent="0.2">
      <c r="A18" s="97">
        <v>925</v>
      </c>
      <c r="B18" s="97">
        <v>2000053874080</v>
      </c>
      <c r="C18" s="60" t="s">
        <v>221</v>
      </c>
      <c r="D18" s="98">
        <v>0</v>
      </c>
      <c r="E18" s="99">
        <v>421.07</v>
      </c>
      <c r="F18" s="100">
        <v>0.05</v>
      </c>
      <c r="G18" s="100">
        <v>0.05</v>
      </c>
    </row>
    <row r="19" spans="1:7" ht="12.75" customHeight="1" x14ac:dyDescent="0.2">
      <c r="A19" s="97">
        <v>521</v>
      </c>
      <c r="B19" s="97">
        <v>2000053874123</v>
      </c>
      <c r="C19" s="60" t="s">
        <v>222</v>
      </c>
      <c r="D19" s="98">
        <v>0</v>
      </c>
      <c r="E19" s="99">
        <v>616.46</v>
      </c>
      <c r="F19" s="100">
        <v>0.05</v>
      </c>
      <c r="G19" s="100">
        <v>0.05</v>
      </c>
    </row>
    <row r="20" spans="1:7" ht="12.75" customHeight="1" x14ac:dyDescent="0.2">
      <c r="A20" s="97">
        <v>930</v>
      </c>
      <c r="B20" s="97">
        <v>2000051034322</v>
      </c>
      <c r="C20" s="60" t="s">
        <v>223</v>
      </c>
      <c r="D20" s="98">
        <v>0</v>
      </c>
      <c r="E20" s="99">
        <v>0</v>
      </c>
      <c r="F20" s="100">
        <v>0</v>
      </c>
      <c r="G20" s="100">
        <v>0</v>
      </c>
    </row>
    <row r="21" spans="1:7" ht="12.75" customHeight="1" x14ac:dyDescent="0.2">
      <c r="A21" s="97">
        <v>7390</v>
      </c>
      <c r="B21" s="97">
        <v>7390</v>
      </c>
      <c r="C21" s="60" t="s">
        <v>224</v>
      </c>
      <c r="D21" s="98">
        <v>0</v>
      </c>
      <c r="E21" s="99">
        <v>542.41999999999996</v>
      </c>
      <c r="F21" s="100">
        <v>0.05</v>
      </c>
      <c r="G21" s="100">
        <v>0.05</v>
      </c>
    </row>
    <row r="22" spans="1:7" ht="12.75" customHeight="1" x14ac:dyDescent="0.2">
      <c r="A22" s="97">
        <v>7391</v>
      </c>
      <c r="B22" s="97">
        <v>7391</v>
      </c>
      <c r="C22" s="60" t="s">
        <v>225</v>
      </c>
      <c r="D22" s="98">
        <v>0</v>
      </c>
      <c r="E22" s="99">
        <v>544.55999999999995</v>
      </c>
      <c r="F22" s="100">
        <v>0.05</v>
      </c>
      <c r="G22" s="100">
        <v>0.05</v>
      </c>
    </row>
    <row r="23" spans="1:7" ht="12.75" customHeight="1" x14ac:dyDescent="0.2">
      <c r="A23" s="97">
        <v>917</v>
      </c>
      <c r="B23" s="97">
        <v>2000050932697</v>
      </c>
      <c r="C23" s="60" t="s">
        <v>226</v>
      </c>
      <c r="D23" s="98">
        <v>0</v>
      </c>
      <c r="E23" s="99">
        <v>1786.44</v>
      </c>
      <c r="F23" s="100">
        <v>0.05</v>
      </c>
      <c r="G23" s="100">
        <v>0.05</v>
      </c>
    </row>
    <row r="24" spans="1:7" ht="12.75" customHeight="1" x14ac:dyDescent="0.2">
      <c r="A24" s="97">
        <v>917</v>
      </c>
      <c r="B24" s="97">
        <v>2000051079954</v>
      </c>
      <c r="C24" s="60" t="s">
        <v>227</v>
      </c>
      <c r="D24" s="98">
        <v>0</v>
      </c>
      <c r="E24" s="99">
        <v>518.88</v>
      </c>
      <c r="F24" s="100">
        <v>0.05</v>
      </c>
      <c r="G24" s="100">
        <v>0.05</v>
      </c>
    </row>
    <row r="25" spans="1:7" ht="12.75" customHeight="1" x14ac:dyDescent="0.2">
      <c r="A25" s="97">
        <v>917</v>
      </c>
      <c r="B25" s="97">
        <v>2000052231228</v>
      </c>
      <c r="C25" s="60" t="s">
        <v>228</v>
      </c>
      <c r="D25" s="98">
        <v>0</v>
      </c>
      <c r="E25" s="99">
        <v>0</v>
      </c>
      <c r="F25" s="100">
        <v>0</v>
      </c>
      <c r="G25" s="100">
        <v>0</v>
      </c>
    </row>
    <row r="26" spans="1:7" ht="12.75" customHeight="1" x14ac:dyDescent="0.2">
      <c r="A26" s="97">
        <v>927</v>
      </c>
      <c r="B26" s="97">
        <v>2000050570312</v>
      </c>
      <c r="C26" s="60" t="s">
        <v>230</v>
      </c>
      <c r="D26" s="98">
        <v>0</v>
      </c>
      <c r="E26" s="99">
        <v>214.12</v>
      </c>
      <c r="F26" s="100">
        <v>0.05</v>
      </c>
      <c r="G26" s="100">
        <v>0.05</v>
      </c>
    </row>
    <row r="27" spans="1:7" ht="12.75" customHeight="1" x14ac:dyDescent="0.2">
      <c r="A27" s="97">
        <v>928</v>
      </c>
      <c r="B27" s="97">
        <v>2000050662016</v>
      </c>
      <c r="C27" s="60" t="s">
        <v>231</v>
      </c>
      <c r="D27" s="98">
        <v>0</v>
      </c>
      <c r="E27" s="99">
        <v>632.07000000000005</v>
      </c>
      <c r="F27" s="100">
        <v>0.05</v>
      </c>
      <c r="G27" s="100">
        <v>0.05</v>
      </c>
    </row>
    <row r="28" spans="1:7" ht="12.75" customHeight="1" x14ac:dyDescent="0.2">
      <c r="A28" s="97">
        <v>938</v>
      </c>
      <c r="B28" s="97">
        <v>2000052659585</v>
      </c>
      <c r="C28" s="60" t="s">
        <v>234</v>
      </c>
      <c r="D28" s="98">
        <v>0</v>
      </c>
      <c r="E28" s="99">
        <v>0</v>
      </c>
      <c r="F28" s="100">
        <v>0</v>
      </c>
      <c r="G28" s="100">
        <v>0</v>
      </c>
    </row>
    <row r="29" spans="1:7" ht="12.75" customHeight="1" x14ac:dyDescent="0.2">
      <c r="A29" s="97">
        <v>921</v>
      </c>
      <c r="B29" s="97">
        <v>2000051445143</v>
      </c>
      <c r="C29" s="60" t="s">
        <v>238</v>
      </c>
      <c r="D29" s="98">
        <v>0</v>
      </c>
      <c r="E29" s="99">
        <v>537.66999999999996</v>
      </c>
      <c r="F29" s="100">
        <v>0.05</v>
      </c>
      <c r="G29" s="100">
        <v>0.05</v>
      </c>
    </row>
    <row r="30" spans="1:7" ht="12.75" customHeight="1" x14ac:dyDescent="0.2">
      <c r="A30" s="97">
        <v>922</v>
      </c>
      <c r="B30" s="97">
        <v>2000054431792</v>
      </c>
      <c r="C30" s="60" t="s">
        <v>239</v>
      </c>
      <c r="D30" s="98">
        <v>0</v>
      </c>
      <c r="E30" s="99">
        <v>317.66000000000003</v>
      </c>
      <c r="F30" s="100">
        <v>0.05</v>
      </c>
      <c r="G30" s="100">
        <v>0.05</v>
      </c>
    </row>
    <row r="31" spans="1:7" ht="12.75" customHeight="1" x14ac:dyDescent="0.2">
      <c r="A31" s="97">
        <v>939</v>
      </c>
      <c r="B31" s="97">
        <v>2000054674353</v>
      </c>
      <c r="C31" s="60" t="s">
        <v>240</v>
      </c>
      <c r="D31" s="98">
        <v>0</v>
      </c>
      <c r="E31" s="99">
        <v>3274.82</v>
      </c>
      <c r="F31" s="100">
        <v>0.05</v>
      </c>
      <c r="G31" s="100">
        <v>0.05</v>
      </c>
    </row>
    <row r="32" spans="1:7" ht="12.75" customHeight="1" x14ac:dyDescent="0.2">
      <c r="A32" s="97">
        <v>941</v>
      </c>
      <c r="B32" s="97">
        <v>2000055109283</v>
      </c>
      <c r="C32" s="60" t="s">
        <v>242</v>
      </c>
      <c r="D32" s="98">
        <v>0</v>
      </c>
      <c r="E32" s="99">
        <v>402.56</v>
      </c>
      <c r="F32" s="100">
        <v>0.05</v>
      </c>
      <c r="G32" s="100">
        <v>0.05</v>
      </c>
    </row>
    <row r="33" spans="1:7" ht="12.75" customHeight="1" x14ac:dyDescent="0.2">
      <c r="A33" s="97">
        <v>926</v>
      </c>
      <c r="B33" s="97">
        <v>2000055132450</v>
      </c>
      <c r="C33" s="60" t="s">
        <v>243</v>
      </c>
      <c r="D33" s="98">
        <v>0</v>
      </c>
      <c r="E33" s="99">
        <v>399.37</v>
      </c>
      <c r="F33" s="100">
        <v>0.05</v>
      </c>
      <c r="G33" s="100">
        <v>0.05</v>
      </c>
    </row>
    <row r="34" spans="1:7" ht="12.75" customHeight="1" x14ac:dyDescent="0.2">
      <c r="A34" s="97">
        <v>940</v>
      </c>
      <c r="B34" s="97">
        <v>2000055138762</v>
      </c>
      <c r="C34" s="60" t="s">
        <v>244</v>
      </c>
      <c r="D34" s="98">
        <v>0</v>
      </c>
      <c r="E34" s="99">
        <v>401.76</v>
      </c>
      <c r="F34" s="100">
        <v>0.05</v>
      </c>
      <c r="G34" s="100">
        <v>0.05</v>
      </c>
    </row>
    <row r="35" spans="1:7" ht="12.75" customHeight="1" x14ac:dyDescent="0.2">
      <c r="A35" s="97">
        <v>942</v>
      </c>
      <c r="B35" s="97">
        <v>2000055125824</v>
      </c>
      <c r="C35" s="60" t="s">
        <v>245</v>
      </c>
      <c r="D35" s="98">
        <v>0</v>
      </c>
      <c r="E35" s="99">
        <v>798.74</v>
      </c>
      <c r="F35" s="100">
        <v>0.05</v>
      </c>
      <c r="G35" s="100">
        <v>0.05</v>
      </c>
    </row>
    <row r="36" spans="1:7" ht="12.75" customHeight="1" x14ac:dyDescent="0.2">
      <c r="A36" s="97">
        <v>943</v>
      </c>
      <c r="B36" s="97">
        <v>2000055125833</v>
      </c>
      <c r="C36" s="60" t="s">
        <v>246</v>
      </c>
      <c r="D36" s="98">
        <v>0</v>
      </c>
      <c r="E36" s="99">
        <v>1161.6099999999999</v>
      </c>
      <c r="F36" s="100">
        <v>0.05</v>
      </c>
      <c r="G36" s="100">
        <v>0.05</v>
      </c>
    </row>
    <row r="37" spans="1:7" ht="12.75" customHeight="1" x14ac:dyDescent="0.2">
      <c r="A37" s="97">
        <v>944</v>
      </c>
      <c r="B37" s="97">
        <v>2000055213969</v>
      </c>
      <c r="C37" s="60" t="s">
        <v>247</v>
      </c>
      <c r="D37" s="98">
        <v>0</v>
      </c>
      <c r="E37" s="99">
        <v>553.30999999999995</v>
      </c>
      <c r="F37" s="100">
        <v>0.05</v>
      </c>
      <c r="G37" s="100">
        <v>0.05</v>
      </c>
    </row>
    <row r="38" spans="1:7" ht="12.75" customHeight="1" x14ac:dyDescent="0.2">
      <c r="A38" s="97">
        <v>7081</v>
      </c>
      <c r="B38" s="97">
        <v>7081</v>
      </c>
      <c r="C38" s="60" t="s">
        <v>254</v>
      </c>
      <c r="D38" s="98">
        <v>0</v>
      </c>
      <c r="E38" s="99">
        <v>9192.6299999999992</v>
      </c>
      <c r="F38" s="100">
        <v>0.05</v>
      </c>
      <c r="G38" s="100">
        <v>0.05</v>
      </c>
    </row>
    <row r="39" spans="1:7" ht="12.75" customHeight="1" x14ac:dyDescent="0.2">
      <c r="A39" s="97">
        <v>7095</v>
      </c>
      <c r="B39" s="97">
        <v>7095</v>
      </c>
      <c r="C39" s="60" t="s">
        <v>255</v>
      </c>
      <c r="D39" s="98">
        <v>0</v>
      </c>
      <c r="E39" s="99">
        <v>6658.14</v>
      </c>
      <c r="F39" s="100">
        <v>0.05</v>
      </c>
      <c r="G39" s="100">
        <v>0.05</v>
      </c>
    </row>
    <row r="40" spans="1:7" ht="12.75" customHeight="1" x14ac:dyDescent="0.2">
      <c r="A40" s="97">
        <v>946</v>
      </c>
      <c r="B40" s="97">
        <v>2000055426214</v>
      </c>
      <c r="C40" s="60" t="s">
        <v>259</v>
      </c>
      <c r="D40" s="98">
        <v>0</v>
      </c>
      <c r="E40" s="99">
        <v>585.65</v>
      </c>
      <c r="F40" s="100">
        <v>0.05</v>
      </c>
      <c r="G40" s="100">
        <v>0.05</v>
      </c>
    </row>
    <row r="41" spans="1:7" ht="12.75" customHeight="1" x14ac:dyDescent="0.2">
      <c r="A41" s="97">
        <v>947</v>
      </c>
      <c r="B41" s="97">
        <v>2000055426241</v>
      </c>
      <c r="C41" s="60" t="s">
        <v>260</v>
      </c>
      <c r="D41" s="98">
        <v>0</v>
      </c>
      <c r="E41" s="99">
        <v>1286.29</v>
      </c>
      <c r="F41" s="100">
        <v>0.05</v>
      </c>
      <c r="G41" s="100">
        <v>0.05</v>
      </c>
    </row>
    <row r="42" spans="1:7" ht="12.75" customHeight="1" x14ac:dyDescent="0.2">
      <c r="A42" s="97">
        <v>7485</v>
      </c>
      <c r="B42" s="97">
        <v>7485</v>
      </c>
      <c r="C42" s="60" t="s">
        <v>261</v>
      </c>
      <c r="D42" s="98">
        <v>0</v>
      </c>
      <c r="E42" s="99">
        <v>916.01</v>
      </c>
      <c r="F42" s="100">
        <v>0.05</v>
      </c>
      <c r="G42" s="100">
        <v>0.05</v>
      </c>
    </row>
    <row r="43" spans="1:7" ht="12.75" customHeight="1" x14ac:dyDescent="0.2">
      <c r="A43" s="97">
        <v>949</v>
      </c>
      <c r="B43" s="97">
        <v>2000055580583</v>
      </c>
      <c r="C43" s="60" t="s">
        <v>262</v>
      </c>
      <c r="D43" s="98">
        <v>0</v>
      </c>
      <c r="E43" s="99">
        <v>926.11</v>
      </c>
      <c r="F43" s="100">
        <v>0.05</v>
      </c>
      <c r="G43" s="100">
        <v>0.05</v>
      </c>
    </row>
    <row r="44" spans="1:7" ht="12.75" customHeight="1" x14ac:dyDescent="0.2">
      <c r="A44" s="97">
        <v>611</v>
      </c>
      <c r="B44" s="97">
        <v>2000055580608</v>
      </c>
      <c r="C44" s="60" t="s">
        <v>263</v>
      </c>
      <c r="D44" s="98">
        <v>0</v>
      </c>
      <c r="E44" s="99">
        <v>581.80999999999995</v>
      </c>
      <c r="F44" s="100">
        <v>0.05</v>
      </c>
      <c r="G44" s="100">
        <v>0.05</v>
      </c>
    </row>
    <row r="45" spans="1:7" ht="12.75" customHeight="1" x14ac:dyDescent="0.2">
      <c r="A45" s="97">
        <v>612</v>
      </c>
      <c r="B45" s="97">
        <v>2000055582794</v>
      </c>
      <c r="C45" s="60" t="s">
        <v>264</v>
      </c>
      <c r="D45" s="98">
        <v>0</v>
      </c>
      <c r="E45" s="99">
        <v>1819.48</v>
      </c>
      <c r="F45" s="100">
        <v>0.05</v>
      </c>
      <c r="G45" s="100">
        <v>0.05</v>
      </c>
    </row>
    <row r="46" spans="1:7" ht="12.75" customHeight="1" x14ac:dyDescent="0.2">
      <c r="A46" s="97">
        <v>613</v>
      </c>
      <c r="B46" s="97">
        <v>2000055634991</v>
      </c>
      <c r="C46" s="60" t="s">
        <v>265</v>
      </c>
      <c r="D46" s="98">
        <v>0</v>
      </c>
      <c r="E46" s="99">
        <v>608.87</v>
      </c>
      <c r="F46" s="100">
        <v>0.05</v>
      </c>
      <c r="G46" s="100">
        <v>0.05</v>
      </c>
    </row>
    <row r="47" spans="1:7" ht="12.75" customHeight="1" x14ac:dyDescent="0.2">
      <c r="A47" s="97">
        <v>614</v>
      </c>
      <c r="B47" s="97">
        <v>2000055643203</v>
      </c>
      <c r="C47" s="60" t="s">
        <v>266</v>
      </c>
      <c r="D47" s="98">
        <v>0</v>
      </c>
      <c r="E47" s="99">
        <v>586.99</v>
      </c>
      <c r="F47" s="100">
        <v>0.05</v>
      </c>
      <c r="G47" s="100">
        <v>0.05</v>
      </c>
    </row>
    <row r="48" spans="1:7" ht="12.75" customHeight="1" x14ac:dyDescent="0.2">
      <c r="A48" s="97">
        <v>615</v>
      </c>
      <c r="B48" s="97">
        <v>2000055872917</v>
      </c>
      <c r="C48" s="60" t="s">
        <v>268</v>
      </c>
      <c r="D48" s="98">
        <v>0</v>
      </c>
      <c r="E48" s="99">
        <v>1360.91</v>
      </c>
      <c r="F48" s="100">
        <v>0.05</v>
      </c>
      <c r="G48" s="100">
        <v>0.05</v>
      </c>
    </row>
    <row r="49" spans="1:7" ht="12.75" customHeight="1" x14ac:dyDescent="0.2">
      <c r="A49" s="97">
        <v>616</v>
      </c>
      <c r="B49" s="97">
        <v>2000055600291</v>
      </c>
      <c r="C49" s="60" t="s">
        <v>269</v>
      </c>
      <c r="D49" s="98">
        <v>0</v>
      </c>
      <c r="E49" s="99">
        <v>1051.07</v>
      </c>
      <c r="F49" s="100">
        <v>0.05</v>
      </c>
      <c r="G49" s="100">
        <v>0.05</v>
      </c>
    </row>
    <row r="50" spans="1:7" ht="12.75" customHeight="1" x14ac:dyDescent="0.2">
      <c r="A50" s="97">
        <v>617</v>
      </c>
      <c r="B50" s="97">
        <v>2000055600200</v>
      </c>
      <c r="C50" s="60" t="s">
        <v>270</v>
      </c>
      <c r="D50" s="98">
        <v>0</v>
      </c>
      <c r="E50" s="99">
        <v>1019.02</v>
      </c>
      <c r="F50" s="100">
        <v>0.05</v>
      </c>
      <c r="G50" s="100">
        <v>0.05</v>
      </c>
    </row>
    <row r="51" spans="1:7" ht="12.75" customHeight="1" x14ac:dyDescent="0.2">
      <c r="A51" s="97">
        <v>619</v>
      </c>
      <c r="B51" s="97">
        <v>2000055918109</v>
      </c>
      <c r="C51" s="60" t="s">
        <v>271</v>
      </c>
      <c r="D51" s="98">
        <v>0</v>
      </c>
      <c r="E51" s="99">
        <v>586.62</v>
      </c>
      <c r="F51" s="100">
        <v>0.05</v>
      </c>
      <c r="G51" s="100">
        <v>0.05</v>
      </c>
    </row>
    <row r="52" spans="1:7" ht="12.75" customHeight="1" x14ac:dyDescent="0.2">
      <c r="A52" s="97">
        <v>620</v>
      </c>
      <c r="B52" s="97">
        <v>2000055969265</v>
      </c>
      <c r="C52" s="60" t="s">
        <v>272</v>
      </c>
      <c r="D52" s="98">
        <v>0</v>
      </c>
      <c r="E52" s="99">
        <v>1148.5999999999999</v>
      </c>
      <c r="F52" s="100">
        <v>0.05</v>
      </c>
      <c r="G52" s="100">
        <v>0.05</v>
      </c>
    </row>
    <row r="53" spans="1:7" ht="12.75" customHeight="1" x14ac:dyDescent="0.2">
      <c r="A53" s="97">
        <v>621</v>
      </c>
      <c r="B53" s="97">
        <v>2000055600399</v>
      </c>
      <c r="C53" s="60" t="s">
        <v>273</v>
      </c>
      <c r="D53" s="98">
        <v>0</v>
      </c>
      <c r="E53" s="99">
        <v>585.65</v>
      </c>
      <c r="F53" s="100">
        <v>0.05</v>
      </c>
      <c r="G53" s="100">
        <v>0.05</v>
      </c>
    </row>
    <row r="54" spans="1:7" ht="12.75" customHeight="1" x14ac:dyDescent="0.2">
      <c r="A54" s="97">
        <v>622</v>
      </c>
      <c r="B54" s="97">
        <v>2000055582776</v>
      </c>
      <c r="C54" s="60" t="s">
        <v>274</v>
      </c>
      <c r="D54" s="98">
        <v>0</v>
      </c>
      <c r="E54" s="99">
        <v>2478.0300000000002</v>
      </c>
      <c r="F54" s="100">
        <v>0.05</v>
      </c>
      <c r="G54" s="100">
        <v>0.05</v>
      </c>
    </row>
    <row r="55" spans="1:7" ht="12.75" customHeight="1" x14ac:dyDescent="0.2">
      <c r="A55" s="97">
        <v>623</v>
      </c>
      <c r="B55" s="97">
        <v>2000056041510</v>
      </c>
      <c r="C55" s="60" t="s">
        <v>275</v>
      </c>
      <c r="D55" s="98">
        <v>0</v>
      </c>
      <c r="E55" s="99">
        <v>4736.78</v>
      </c>
      <c r="F55" s="100">
        <v>0.05</v>
      </c>
      <c r="G55" s="100">
        <v>0.05</v>
      </c>
    </row>
    <row r="56" spans="1:7" ht="12.75" customHeight="1" x14ac:dyDescent="0.2">
      <c r="A56" s="97">
        <v>504</v>
      </c>
      <c r="B56" s="97">
        <v>2000056041529</v>
      </c>
      <c r="C56" s="60" t="s">
        <v>276</v>
      </c>
      <c r="D56" s="98">
        <v>0</v>
      </c>
      <c r="E56" s="99">
        <v>4736.78</v>
      </c>
      <c r="F56" s="100">
        <v>0.05</v>
      </c>
      <c r="G56" s="100">
        <v>0.05</v>
      </c>
    </row>
    <row r="57" spans="1:7" ht="12.75" customHeight="1" x14ac:dyDescent="0.2">
      <c r="A57" s="97">
        <v>624</v>
      </c>
      <c r="B57" s="97">
        <v>2000055916263</v>
      </c>
      <c r="C57" s="60" t="s">
        <v>277</v>
      </c>
      <c r="D57" s="98">
        <v>0</v>
      </c>
      <c r="E57" s="99">
        <v>1594.61</v>
      </c>
      <c r="F57" s="100">
        <v>0.05</v>
      </c>
      <c r="G57" s="100">
        <v>0.05</v>
      </c>
    </row>
    <row r="58" spans="1:7" ht="12.75" customHeight="1" x14ac:dyDescent="0.2">
      <c r="A58" s="97">
        <v>625</v>
      </c>
      <c r="B58" s="97">
        <v>2000055860122</v>
      </c>
      <c r="C58" s="60" t="s">
        <v>278</v>
      </c>
      <c r="D58" s="98">
        <v>0</v>
      </c>
      <c r="E58" s="99">
        <v>357.41</v>
      </c>
      <c r="F58" s="100">
        <v>0.05</v>
      </c>
      <c r="G58" s="100">
        <v>0.05</v>
      </c>
    </row>
    <row r="59" spans="1:7" ht="12.75" customHeight="1" x14ac:dyDescent="0.2">
      <c r="A59" s="97">
        <v>627</v>
      </c>
      <c r="B59" s="97">
        <v>2000055899583</v>
      </c>
      <c r="C59" s="60" t="s">
        <v>279</v>
      </c>
      <c r="D59" s="98">
        <v>0</v>
      </c>
      <c r="E59" s="99">
        <v>588.41</v>
      </c>
      <c r="F59" s="100">
        <v>0.05</v>
      </c>
      <c r="G59" s="100">
        <v>0.05</v>
      </c>
    </row>
    <row r="60" spans="1:7" ht="12.75" customHeight="1" x14ac:dyDescent="0.2">
      <c r="A60" s="97">
        <v>628</v>
      </c>
      <c r="B60" s="97">
        <v>2000055899538</v>
      </c>
      <c r="C60" s="60" t="s">
        <v>280</v>
      </c>
      <c r="D60" s="98">
        <v>0</v>
      </c>
      <c r="E60" s="99">
        <v>3254.53</v>
      </c>
      <c r="F60" s="100">
        <v>0.05</v>
      </c>
      <c r="G60" s="100">
        <v>0.05</v>
      </c>
    </row>
    <row r="61" spans="1:7" ht="12.75" customHeight="1" x14ac:dyDescent="0.2">
      <c r="A61" s="97">
        <v>629</v>
      </c>
      <c r="B61" s="97">
        <v>2000056041565</v>
      </c>
      <c r="C61" s="60" t="s">
        <v>281</v>
      </c>
      <c r="D61" s="98">
        <v>0</v>
      </c>
      <c r="E61" s="99">
        <v>3448.91</v>
      </c>
      <c r="F61" s="100">
        <v>0.05</v>
      </c>
      <c r="G61" s="100">
        <v>0.05</v>
      </c>
    </row>
    <row r="62" spans="1:7" ht="12.75" customHeight="1" x14ac:dyDescent="0.2">
      <c r="A62" s="97">
        <v>914</v>
      </c>
      <c r="B62" s="97" t="s">
        <v>283</v>
      </c>
      <c r="C62" s="60" t="s">
        <v>284</v>
      </c>
      <c r="D62" s="98">
        <v>0</v>
      </c>
      <c r="E62" s="99">
        <v>1627.89</v>
      </c>
      <c r="F62" s="100">
        <v>0.05</v>
      </c>
      <c r="G62" s="100">
        <v>0.05</v>
      </c>
    </row>
    <row r="63" spans="1:7" ht="12.75" customHeight="1" x14ac:dyDescent="0.2">
      <c r="A63" s="97">
        <v>630</v>
      </c>
      <c r="B63" s="97">
        <v>2000055582819</v>
      </c>
      <c r="C63" s="60" t="s">
        <v>287</v>
      </c>
      <c r="D63" s="98">
        <v>0</v>
      </c>
      <c r="E63" s="99">
        <v>589.15</v>
      </c>
      <c r="F63" s="100">
        <v>0.05</v>
      </c>
      <c r="G63" s="100">
        <v>0.05</v>
      </c>
    </row>
    <row r="64" spans="1:7" ht="12.75" customHeight="1" x14ac:dyDescent="0.2">
      <c r="A64" s="97">
        <v>631</v>
      </c>
      <c r="B64" s="97">
        <v>2000056442156</v>
      </c>
      <c r="C64" s="60" t="s">
        <v>288</v>
      </c>
      <c r="D64" s="98">
        <v>0</v>
      </c>
      <c r="E64" s="99">
        <v>270.67</v>
      </c>
      <c r="F64" s="100">
        <v>0.05</v>
      </c>
      <c r="G64" s="100">
        <v>0.05</v>
      </c>
    </row>
    <row r="65" spans="1:7" ht="12.75" customHeight="1" x14ac:dyDescent="0.2">
      <c r="A65" s="97">
        <v>632</v>
      </c>
      <c r="B65" s="97">
        <v>2000055894948</v>
      </c>
      <c r="C65" s="60" t="s">
        <v>289</v>
      </c>
      <c r="D65" s="98">
        <v>0</v>
      </c>
      <c r="E65" s="99">
        <v>589.32000000000005</v>
      </c>
      <c r="F65" s="100">
        <v>0.05</v>
      </c>
      <c r="G65" s="100">
        <v>0.05</v>
      </c>
    </row>
    <row r="66" spans="1:7" ht="12.75" customHeight="1" x14ac:dyDescent="0.2">
      <c r="A66" s="97">
        <v>633</v>
      </c>
      <c r="B66" s="97">
        <v>2000055630125</v>
      </c>
      <c r="C66" s="60" t="s">
        <v>290</v>
      </c>
      <c r="D66" s="98">
        <v>0</v>
      </c>
      <c r="E66" s="99">
        <v>397.06</v>
      </c>
      <c r="F66" s="100">
        <v>0.05</v>
      </c>
      <c r="G66" s="100">
        <v>0.05</v>
      </c>
    </row>
    <row r="67" spans="1:7" ht="12.75" customHeight="1" x14ac:dyDescent="0.2">
      <c r="A67" s="97">
        <v>634</v>
      </c>
      <c r="B67" s="97">
        <v>2000055845782</v>
      </c>
      <c r="C67" s="60" t="s">
        <v>291</v>
      </c>
      <c r="D67" s="98">
        <v>0</v>
      </c>
      <c r="E67" s="99">
        <v>399.96</v>
      </c>
      <c r="F67" s="100">
        <v>0.05</v>
      </c>
      <c r="G67" s="100">
        <v>0.05</v>
      </c>
    </row>
    <row r="68" spans="1:7" ht="12.75" customHeight="1" x14ac:dyDescent="0.2">
      <c r="A68" s="97">
        <v>635</v>
      </c>
      <c r="B68" s="97">
        <v>2000055856989</v>
      </c>
      <c r="C68" s="60" t="s">
        <v>292</v>
      </c>
      <c r="D68" s="98">
        <v>0</v>
      </c>
      <c r="E68" s="99">
        <v>2716.54</v>
      </c>
      <c r="F68" s="100">
        <v>0.05</v>
      </c>
      <c r="G68" s="100">
        <v>0.05</v>
      </c>
    </row>
    <row r="69" spans="1:7" ht="12.75" customHeight="1" x14ac:dyDescent="0.2">
      <c r="A69" s="97">
        <v>648</v>
      </c>
      <c r="B69" s="97">
        <v>2000056875324</v>
      </c>
      <c r="C69" s="60" t="s">
        <v>293</v>
      </c>
      <c r="D69" s="98">
        <v>0</v>
      </c>
      <c r="E69" s="99">
        <v>1248.22</v>
      </c>
      <c r="F69" s="100">
        <v>0.05</v>
      </c>
      <c r="G69" s="100">
        <v>0.05</v>
      </c>
    </row>
    <row r="70" spans="1:7" ht="12.75" customHeight="1" x14ac:dyDescent="0.2">
      <c r="A70" s="97">
        <v>637</v>
      </c>
      <c r="B70" s="97" t="s">
        <v>294</v>
      </c>
      <c r="C70" s="60" t="s">
        <v>295</v>
      </c>
      <c r="D70" s="98">
        <v>0</v>
      </c>
      <c r="E70" s="99">
        <v>4218</v>
      </c>
      <c r="F70" s="100">
        <v>0.05</v>
      </c>
      <c r="G70" s="100">
        <v>0.05</v>
      </c>
    </row>
    <row r="71" spans="1:7" ht="12.75" customHeight="1" x14ac:dyDescent="0.2">
      <c r="A71" s="97">
        <v>639</v>
      </c>
      <c r="B71" s="97">
        <v>2000055875003</v>
      </c>
      <c r="C71" s="60" t="s">
        <v>296</v>
      </c>
      <c r="D71" s="98">
        <v>0</v>
      </c>
      <c r="E71" s="99">
        <v>2126.5100000000002</v>
      </c>
      <c r="F71" s="100">
        <v>0.05</v>
      </c>
      <c r="G71" s="100">
        <v>0.05</v>
      </c>
    </row>
    <row r="72" spans="1:7" ht="12.75" customHeight="1" x14ac:dyDescent="0.2">
      <c r="A72" s="97">
        <v>640</v>
      </c>
      <c r="B72" s="97">
        <v>2000055996668</v>
      </c>
      <c r="C72" s="60" t="s">
        <v>297</v>
      </c>
      <c r="D72" s="98">
        <v>0</v>
      </c>
      <c r="E72" s="99">
        <v>582.87</v>
      </c>
      <c r="F72" s="100">
        <v>0.05</v>
      </c>
      <c r="G72" s="100">
        <v>0.05</v>
      </c>
    </row>
    <row r="73" spans="1:7" ht="12.75" customHeight="1" x14ac:dyDescent="0.2">
      <c r="A73" s="97">
        <v>641</v>
      </c>
      <c r="B73" s="97">
        <v>2000055627888</v>
      </c>
      <c r="C73" s="60" t="s">
        <v>298</v>
      </c>
      <c r="D73" s="98">
        <v>0</v>
      </c>
      <c r="E73" s="99">
        <v>396.45</v>
      </c>
      <c r="F73" s="100">
        <v>0.05</v>
      </c>
      <c r="G73" s="100">
        <v>0.05</v>
      </c>
    </row>
    <row r="74" spans="1:7" ht="12.75" customHeight="1" x14ac:dyDescent="0.2">
      <c r="A74" s="97">
        <v>642</v>
      </c>
      <c r="B74" s="97">
        <v>2000055899797</v>
      </c>
      <c r="C74" s="60" t="s">
        <v>299</v>
      </c>
      <c r="D74" s="98">
        <v>0</v>
      </c>
      <c r="E74" s="99">
        <v>1245.32</v>
      </c>
      <c r="F74" s="100">
        <v>0.05</v>
      </c>
      <c r="G74" s="100">
        <v>0.05</v>
      </c>
    </row>
    <row r="75" spans="1:7" ht="12.75" customHeight="1" x14ac:dyDescent="0.2">
      <c r="A75" s="97">
        <v>645</v>
      </c>
      <c r="B75" s="97">
        <v>2000055924014</v>
      </c>
      <c r="C75" s="60" t="s">
        <v>300</v>
      </c>
      <c r="D75" s="98">
        <v>0</v>
      </c>
      <c r="E75" s="99">
        <v>2696.29</v>
      </c>
      <c r="F75" s="100">
        <v>0.05</v>
      </c>
      <c r="G75" s="100">
        <v>0.05</v>
      </c>
    </row>
    <row r="76" spans="1:7" ht="12.75" customHeight="1" x14ac:dyDescent="0.2">
      <c r="A76" s="97">
        <v>646</v>
      </c>
      <c r="B76" s="97">
        <v>2000055878705</v>
      </c>
      <c r="C76" s="60" t="s">
        <v>301</v>
      </c>
      <c r="D76" s="98">
        <v>0</v>
      </c>
      <c r="E76" s="99">
        <v>1316.31</v>
      </c>
      <c r="F76" s="100">
        <v>0.05</v>
      </c>
      <c r="G76" s="100">
        <v>0.05</v>
      </c>
    </row>
    <row r="77" spans="1:7" ht="12.75" customHeight="1" x14ac:dyDescent="0.2">
      <c r="A77" s="97" t="s">
        <v>303</v>
      </c>
      <c r="B77" s="97">
        <v>2000056762142</v>
      </c>
      <c r="C77" s="60" t="s">
        <v>304</v>
      </c>
      <c r="D77" s="98">
        <v>0</v>
      </c>
      <c r="E77" s="99">
        <v>1584.08</v>
      </c>
      <c r="F77" s="100">
        <v>0.05</v>
      </c>
      <c r="G77" s="100">
        <v>0.05</v>
      </c>
    </row>
    <row r="78" spans="1:7" ht="12.75" customHeight="1" x14ac:dyDescent="0.2">
      <c r="A78" s="97">
        <v>649</v>
      </c>
      <c r="B78" s="97">
        <v>2000055901300</v>
      </c>
      <c r="C78" s="60" t="s">
        <v>305</v>
      </c>
      <c r="D78" s="98">
        <v>0</v>
      </c>
      <c r="E78" s="99">
        <v>521.33000000000004</v>
      </c>
      <c r="F78" s="100">
        <v>0.05</v>
      </c>
      <c r="G78" s="100">
        <v>0.05</v>
      </c>
    </row>
    <row r="79" spans="1:7" ht="12.75" customHeight="1" x14ac:dyDescent="0.2">
      <c r="A79" s="97">
        <v>911</v>
      </c>
      <c r="B79" s="97">
        <v>2000055901355</v>
      </c>
      <c r="C79" s="60" t="s">
        <v>306</v>
      </c>
      <c r="D79" s="98">
        <v>0</v>
      </c>
      <c r="E79" s="99">
        <v>582.41</v>
      </c>
      <c r="F79" s="100">
        <v>0.05</v>
      </c>
      <c r="G79" s="100">
        <v>0.05</v>
      </c>
    </row>
    <row r="80" spans="1:7" ht="12.75" customHeight="1" x14ac:dyDescent="0.2">
      <c r="A80" s="97">
        <v>912</v>
      </c>
      <c r="B80" s="97">
        <v>2000055899398</v>
      </c>
      <c r="C80" s="60" t="s">
        <v>307</v>
      </c>
      <c r="D80" s="98">
        <v>0</v>
      </c>
      <c r="E80" s="99">
        <v>1745.13</v>
      </c>
      <c r="F80" s="100">
        <v>0.05</v>
      </c>
      <c r="G80" s="100">
        <v>0.05</v>
      </c>
    </row>
    <row r="81" spans="1:7" ht="12.75" customHeight="1" x14ac:dyDescent="0.2">
      <c r="A81" s="97">
        <v>952</v>
      </c>
      <c r="B81" s="97">
        <v>2000056479110</v>
      </c>
      <c r="C81" s="60" t="s">
        <v>308</v>
      </c>
      <c r="D81" s="98">
        <v>0</v>
      </c>
      <c r="E81" s="99">
        <v>2960.72</v>
      </c>
      <c r="F81" s="100">
        <v>0.05</v>
      </c>
      <c r="G81" s="100">
        <v>0.05</v>
      </c>
    </row>
    <row r="82" spans="1:7" ht="12.75" customHeight="1" x14ac:dyDescent="0.2">
      <c r="A82" s="97">
        <v>913</v>
      </c>
      <c r="B82" s="97">
        <v>2000055858727</v>
      </c>
      <c r="C82" s="60" t="s">
        <v>309</v>
      </c>
      <c r="D82" s="98">
        <v>0</v>
      </c>
      <c r="E82" s="99">
        <v>1187.3399999999999</v>
      </c>
      <c r="F82" s="100">
        <v>0.05</v>
      </c>
      <c r="G82" s="100">
        <v>0.05</v>
      </c>
    </row>
    <row r="83" spans="1:7" ht="12.75" customHeight="1" x14ac:dyDescent="0.2">
      <c r="A83" s="97" t="s">
        <v>311</v>
      </c>
      <c r="B83" s="97">
        <v>2000056951269</v>
      </c>
      <c r="C83" s="60" t="s">
        <v>312</v>
      </c>
      <c r="D83" s="98">
        <v>0</v>
      </c>
      <c r="E83" s="99">
        <v>10592.28</v>
      </c>
      <c r="F83" s="100">
        <v>0.05</v>
      </c>
      <c r="G83" s="100">
        <v>0.05</v>
      </c>
    </row>
    <row r="84" spans="1:7" ht="12.75" customHeight="1" x14ac:dyDescent="0.2">
      <c r="A84" s="97">
        <v>958</v>
      </c>
      <c r="B84" s="97">
        <v>2000056277280</v>
      </c>
      <c r="C84" s="60" t="s">
        <v>313</v>
      </c>
      <c r="D84" s="98">
        <v>0</v>
      </c>
      <c r="E84" s="99">
        <v>574.38</v>
      </c>
      <c r="F84" s="100">
        <v>0.05</v>
      </c>
      <c r="G84" s="100">
        <v>0.05</v>
      </c>
    </row>
    <row r="85" spans="1:7" ht="12.75" customHeight="1" x14ac:dyDescent="0.2">
      <c r="A85" s="97">
        <v>626</v>
      </c>
      <c r="B85" s="97">
        <v>2000056113323</v>
      </c>
      <c r="C85" s="60" t="s">
        <v>314</v>
      </c>
      <c r="D85" s="98">
        <v>0</v>
      </c>
      <c r="E85" s="99">
        <v>585.65</v>
      </c>
      <c r="F85" s="100">
        <v>0.05</v>
      </c>
      <c r="G85" s="100">
        <v>0.05</v>
      </c>
    </row>
    <row r="86" spans="1:7" ht="12.75" customHeight="1" x14ac:dyDescent="0.2">
      <c r="A86" s="97">
        <v>607</v>
      </c>
      <c r="B86" s="97">
        <v>2000056212628</v>
      </c>
      <c r="C86" s="60" t="s">
        <v>315</v>
      </c>
      <c r="D86" s="98">
        <v>0</v>
      </c>
      <c r="E86" s="99">
        <v>585.07000000000005</v>
      </c>
      <c r="F86" s="100">
        <v>0.05</v>
      </c>
      <c r="G86" s="100">
        <v>0.05</v>
      </c>
    </row>
    <row r="87" spans="1:7" ht="12.75" customHeight="1" x14ac:dyDescent="0.2">
      <c r="A87" s="97">
        <v>915</v>
      </c>
      <c r="B87" s="97">
        <v>2000055924032</v>
      </c>
      <c r="C87" s="60" t="s">
        <v>316</v>
      </c>
      <c r="D87" s="98">
        <v>0</v>
      </c>
      <c r="E87" s="99">
        <v>1571.85</v>
      </c>
      <c r="F87" s="100">
        <v>0.05</v>
      </c>
      <c r="G87" s="100">
        <v>0.05</v>
      </c>
    </row>
    <row r="88" spans="1:7" ht="12.75" customHeight="1" x14ac:dyDescent="0.2">
      <c r="A88" s="97">
        <v>608</v>
      </c>
      <c r="B88" s="97">
        <v>2000056127292</v>
      </c>
      <c r="C88" s="60" t="s">
        <v>317</v>
      </c>
      <c r="D88" s="98">
        <v>0</v>
      </c>
      <c r="E88" s="99">
        <v>2119.79</v>
      </c>
      <c r="F88" s="100">
        <v>0.05</v>
      </c>
      <c r="G88" s="100">
        <v>0.05</v>
      </c>
    </row>
    <row r="89" spans="1:7" ht="12.75" customHeight="1" x14ac:dyDescent="0.2">
      <c r="A89" s="97">
        <v>959</v>
      </c>
      <c r="B89" s="97">
        <v>2000056455270</v>
      </c>
      <c r="C89" s="60" t="s">
        <v>318</v>
      </c>
      <c r="D89" s="98">
        <v>0</v>
      </c>
      <c r="E89" s="99">
        <v>582.92999999999995</v>
      </c>
      <c r="F89" s="100">
        <v>0.05</v>
      </c>
      <c r="G89" s="100">
        <v>0.05</v>
      </c>
    </row>
    <row r="90" spans="1:7" ht="12.75" customHeight="1" x14ac:dyDescent="0.2">
      <c r="A90" s="97">
        <v>609</v>
      </c>
      <c r="B90" s="97">
        <v>2000056021319</v>
      </c>
      <c r="C90" s="60" t="s">
        <v>319</v>
      </c>
      <c r="D90" s="98">
        <v>0</v>
      </c>
      <c r="E90" s="99">
        <v>6872.17</v>
      </c>
      <c r="F90" s="100">
        <v>0.05</v>
      </c>
      <c r="G90" s="100">
        <v>0.05</v>
      </c>
    </row>
    <row r="91" spans="1:7" ht="12.75" customHeight="1" x14ac:dyDescent="0.2">
      <c r="A91" s="97">
        <v>916</v>
      </c>
      <c r="B91" s="97">
        <v>2000055815013</v>
      </c>
      <c r="C91" s="60" t="s">
        <v>320</v>
      </c>
      <c r="D91" s="98">
        <v>0</v>
      </c>
      <c r="E91" s="99">
        <v>2464.89</v>
      </c>
      <c r="F91" s="100">
        <v>0.05</v>
      </c>
      <c r="G91" s="100">
        <v>0.05</v>
      </c>
    </row>
    <row r="92" spans="1:7" ht="12.75" customHeight="1" x14ac:dyDescent="0.2">
      <c r="A92" s="97">
        <v>960</v>
      </c>
      <c r="B92" s="97">
        <v>2000056244986</v>
      </c>
      <c r="C92" s="60" t="s">
        <v>321</v>
      </c>
      <c r="D92" s="98">
        <v>0</v>
      </c>
      <c r="E92" s="99">
        <v>576.14</v>
      </c>
      <c r="F92" s="100">
        <v>0.05</v>
      </c>
      <c r="G92" s="100">
        <v>0.05</v>
      </c>
    </row>
    <row r="93" spans="1:7" ht="12.75" customHeight="1" x14ac:dyDescent="0.2">
      <c r="A93" s="97">
        <v>600</v>
      </c>
      <c r="B93" s="97">
        <v>2000056148804</v>
      </c>
      <c r="C93" s="60" t="s">
        <v>322</v>
      </c>
      <c r="D93" s="98">
        <v>0</v>
      </c>
      <c r="E93" s="99">
        <v>2268.67</v>
      </c>
      <c r="F93" s="100">
        <v>0.05</v>
      </c>
      <c r="G93" s="100">
        <v>0.05</v>
      </c>
    </row>
    <row r="94" spans="1:7" ht="12.75" customHeight="1" x14ac:dyDescent="0.2">
      <c r="A94" s="97">
        <v>601</v>
      </c>
      <c r="B94" s="97">
        <v>2000056082135</v>
      </c>
      <c r="C94" s="60" t="s">
        <v>323</v>
      </c>
      <c r="D94" s="98">
        <v>0</v>
      </c>
      <c r="E94" s="99">
        <v>765.21</v>
      </c>
      <c r="F94" s="100">
        <v>0.05</v>
      </c>
      <c r="G94" s="100">
        <v>0.05</v>
      </c>
    </row>
    <row r="95" spans="1:7" ht="12.75" customHeight="1" x14ac:dyDescent="0.2">
      <c r="A95" s="97">
        <v>602</v>
      </c>
      <c r="B95" s="97">
        <v>2000056194261</v>
      </c>
      <c r="C95" s="60" t="s">
        <v>324</v>
      </c>
      <c r="D95" s="98">
        <v>0</v>
      </c>
      <c r="E95" s="99">
        <v>682.23</v>
      </c>
      <c r="F95" s="100">
        <v>0.05</v>
      </c>
      <c r="G95" s="100">
        <v>0.05</v>
      </c>
    </row>
    <row r="96" spans="1:7" ht="12.75" customHeight="1" x14ac:dyDescent="0.2">
      <c r="A96" s="97">
        <v>647</v>
      </c>
      <c r="B96" s="97">
        <v>2000055881629</v>
      </c>
      <c r="C96" s="60" t="s">
        <v>325</v>
      </c>
      <c r="D96" s="98">
        <v>0</v>
      </c>
      <c r="E96" s="99">
        <v>1586.52</v>
      </c>
      <c r="F96" s="100">
        <v>0.05</v>
      </c>
      <c r="G96" s="100">
        <v>0.05</v>
      </c>
    </row>
    <row r="97" spans="1:7" ht="12.75" customHeight="1" x14ac:dyDescent="0.2">
      <c r="A97" s="97">
        <v>954</v>
      </c>
      <c r="B97" s="97">
        <v>2000056474812</v>
      </c>
      <c r="C97" s="60" t="s">
        <v>326</v>
      </c>
      <c r="D97" s="98">
        <v>0</v>
      </c>
      <c r="E97" s="99">
        <v>1700.18</v>
      </c>
      <c r="F97" s="100">
        <v>0.05</v>
      </c>
      <c r="G97" s="100">
        <v>0.05</v>
      </c>
    </row>
    <row r="98" spans="1:7" ht="12.75" customHeight="1" x14ac:dyDescent="0.2">
      <c r="A98" s="97">
        <v>603</v>
      </c>
      <c r="B98" s="97">
        <v>2000056179495</v>
      </c>
      <c r="C98" s="60" t="s">
        <v>327</v>
      </c>
      <c r="D98" s="98">
        <v>0</v>
      </c>
      <c r="E98" s="99">
        <v>1025.43</v>
      </c>
      <c r="F98" s="100">
        <v>0.05</v>
      </c>
      <c r="G98" s="100">
        <v>0.05</v>
      </c>
    </row>
    <row r="99" spans="1:7" ht="12.75" customHeight="1" x14ac:dyDescent="0.2">
      <c r="A99" s="97">
        <v>604</v>
      </c>
      <c r="B99" s="97">
        <v>2000056205310</v>
      </c>
      <c r="C99" s="60" t="s">
        <v>328</v>
      </c>
      <c r="D99" s="98">
        <v>0</v>
      </c>
      <c r="E99" s="99">
        <v>1653.77</v>
      </c>
      <c r="F99" s="100">
        <v>0.05</v>
      </c>
      <c r="G99" s="100">
        <v>0.05</v>
      </c>
    </row>
    <row r="100" spans="1:7" ht="12.75" customHeight="1" x14ac:dyDescent="0.2">
      <c r="A100" s="97">
        <v>636</v>
      </c>
      <c r="B100" s="97">
        <v>2000056199951</v>
      </c>
      <c r="C100" s="60" t="s">
        <v>329</v>
      </c>
      <c r="D100" s="98">
        <v>0</v>
      </c>
      <c r="E100" s="99">
        <v>760.42</v>
      </c>
      <c r="F100" s="100">
        <v>0.05</v>
      </c>
      <c r="G100" s="100">
        <v>0.05</v>
      </c>
    </row>
    <row r="101" spans="1:7" ht="12.75" customHeight="1" x14ac:dyDescent="0.2">
      <c r="A101" s="97">
        <v>964</v>
      </c>
      <c r="B101" s="97">
        <v>2000056063718</v>
      </c>
      <c r="C101" s="60" t="s">
        <v>330</v>
      </c>
      <c r="D101" s="98">
        <v>0</v>
      </c>
      <c r="E101" s="99">
        <v>2306.84</v>
      </c>
      <c r="F101" s="100">
        <v>0.05</v>
      </c>
      <c r="G101" s="100">
        <v>0.05</v>
      </c>
    </row>
    <row r="102" spans="1:7" ht="12.75" customHeight="1" x14ac:dyDescent="0.2">
      <c r="A102" s="97">
        <v>404</v>
      </c>
      <c r="B102" s="97">
        <v>2000056300489</v>
      </c>
      <c r="C102" s="60" t="s">
        <v>331</v>
      </c>
      <c r="D102" s="98">
        <v>0</v>
      </c>
      <c r="E102" s="99">
        <v>589.14</v>
      </c>
      <c r="F102" s="100">
        <v>0.05</v>
      </c>
      <c r="G102" s="100">
        <v>0.05</v>
      </c>
    </row>
    <row r="103" spans="1:7" ht="12.75" customHeight="1" x14ac:dyDescent="0.2">
      <c r="A103" s="97">
        <v>945</v>
      </c>
      <c r="B103" s="97">
        <v>2000055907817</v>
      </c>
      <c r="C103" s="60" t="s">
        <v>332</v>
      </c>
      <c r="D103" s="98">
        <v>0</v>
      </c>
      <c r="E103" s="99">
        <v>587.98</v>
      </c>
      <c r="F103" s="100">
        <v>0.05</v>
      </c>
      <c r="G103" s="100">
        <v>0.05</v>
      </c>
    </row>
    <row r="104" spans="1:7" ht="12.75" customHeight="1" x14ac:dyDescent="0.2">
      <c r="A104" s="97">
        <v>936</v>
      </c>
      <c r="B104" s="97">
        <v>2000055904782</v>
      </c>
      <c r="C104" s="60" t="s">
        <v>333</v>
      </c>
      <c r="D104" s="98">
        <v>0</v>
      </c>
      <c r="E104" s="99">
        <v>585.01</v>
      </c>
      <c r="F104" s="100">
        <v>0.05</v>
      </c>
      <c r="G104" s="100">
        <v>0.05</v>
      </c>
    </row>
    <row r="105" spans="1:7" ht="12.75" customHeight="1" x14ac:dyDescent="0.2">
      <c r="A105" s="97">
        <v>781</v>
      </c>
      <c r="B105" s="97">
        <v>2000055926128</v>
      </c>
      <c r="C105" s="60" t="s">
        <v>334</v>
      </c>
      <c r="D105" s="98">
        <v>0</v>
      </c>
      <c r="E105" s="99">
        <v>842.96</v>
      </c>
      <c r="F105" s="100">
        <v>0.05</v>
      </c>
      <c r="G105" s="100">
        <v>0.05</v>
      </c>
    </row>
    <row r="106" spans="1:7" ht="12.75" customHeight="1" x14ac:dyDescent="0.2">
      <c r="A106" s="97">
        <v>968</v>
      </c>
      <c r="B106" s="97">
        <v>2000056199793</v>
      </c>
      <c r="C106" s="60" t="s">
        <v>335</v>
      </c>
      <c r="D106" s="98">
        <v>0</v>
      </c>
      <c r="E106" s="99">
        <v>2126.04</v>
      </c>
      <c r="F106" s="100">
        <v>0.05</v>
      </c>
      <c r="G106" s="100">
        <v>0.05</v>
      </c>
    </row>
    <row r="107" spans="1:7" ht="12.75" customHeight="1" x14ac:dyDescent="0.2">
      <c r="A107" s="97">
        <v>970</v>
      </c>
      <c r="B107" s="97">
        <v>2000056222894</v>
      </c>
      <c r="C107" s="60" t="s">
        <v>336</v>
      </c>
      <c r="D107" s="98">
        <v>0</v>
      </c>
      <c r="E107" s="99">
        <v>579.79</v>
      </c>
      <c r="F107" s="100">
        <v>0.05</v>
      </c>
      <c r="G107" s="100">
        <v>0.05</v>
      </c>
    </row>
    <row r="108" spans="1:7" ht="12.75" customHeight="1" x14ac:dyDescent="0.2">
      <c r="A108" s="97">
        <v>971</v>
      </c>
      <c r="B108" s="97">
        <v>2000056002316</v>
      </c>
      <c r="C108" s="60" t="s">
        <v>337</v>
      </c>
      <c r="D108" s="98">
        <v>0</v>
      </c>
      <c r="E108" s="99">
        <v>4008.93</v>
      </c>
      <c r="F108" s="100">
        <v>0.05</v>
      </c>
      <c r="G108" s="100">
        <v>0.05</v>
      </c>
    </row>
    <row r="109" spans="1:7" ht="12.75" customHeight="1" x14ac:dyDescent="0.2">
      <c r="A109" s="97">
        <v>777</v>
      </c>
      <c r="B109" s="97">
        <v>2000055904807</v>
      </c>
      <c r="C109" s="60" t="s">
        <v>338</v>
      </c>
      <c r="D109" s="98">
        <v>0</v>
      </c>
      <c r="E109" s="99">
        <v>582.76</v>
      </c>
      <c r="F109" s="100">
        <v>0.05</v>
      </c>
      <c r="G109" s="100">
        <v>0.05</v>
      </c>
    </row>
    <row r="110" spans="1:7" ht="12.75" customHeight="1" x14ac:dyDescent="0.2">
      <c r="A110" s="97">
        <v>778</v>
      </c>
      <c r="B110" s="97">
        <v>2000055916281</v>
      </c>
      <c r="C110" s="60" t="s">
        <v>339</v>
      </c>
      <c r="D110" s="98">
        <v>0</v>
      </c>
      <c r="E110" s="99">
        <v>581.80999999999995</v>
      </c>
      <c r="F110" s="100">
        <v>0.05</v>
      </c>
      <c r="G110" s="100">
        <v>0.05</v>
      </c>
    </row>
    <row r="111" spans="1:7" ht="12.75" customHeight="1" x14ac:dyDescent="0.2">
      <c r="A111" s="97">
        <v>779</v>
      </c>
      <c r="B111" s="97">
        <v>2000055891176</v>
      </c>
      <c r="C111" s="60" t="s">
        <v>340</v>
      </c>
      <c r="D111" s="98">
        <v>0</v>
      </c>
      <c r="E111" s="99">
        <v>1810.45</v>
      </c>
      <c r="F111" s="100">
        <v>0.05</v>
      </c>
      <c r="G111" s="100">
        <v>0.05</v>
      </c>
    </row>
    <row r="112" spans="1:7" ht="12.75" customHeight="1" x14ac:dyDescent="0.2">
      <c r="A112" s="97">
        <v>972</v>
      </c>
      <c r="B112" s="97">
        <v>2000056147387</v>
      </c>
      <c r="C112" s="60" t="s">
        <v>341</v>
      </c>
      <c r="D112" s="98">
        <v>0</v>
      </c>
      <c r="E112" s="99">
        <v>3456.54</v>
      </c>
      <c r="F112" s="100">
        <v>0.05</v>
      </c>
      <c r="G112" s="100">
        <v>0.05</v>
      </c>
    </row>
    <row r="113" spans="1:7" ht="12.75" customHeight="1" x14ac:dyDescent="0.2">
      <c r="A113" s="97">
        <v>780</v>
      </c>
      <c r="B113" s="97">
        <v>2000055908546</v>
      </c>
      <c r="C113" s="60" t="s">
        <v>342</v>
      </c>
      <c r="D113" s="98">
        <v>0</v>
      </c>
      <c r="E113" s="99">
        <v>399.53</v>
      </c>
      <c r="F113" s="100">
        <v>0.05</v>
      </c>
      <c r="G113" s="100">
        <v>0.05</v>
      </c>
    </row>
    <row r="114" spans="1:7" ht="12.75" customHeight="1" x14ac:dyDescent="0.2">
      <c r="A114" s="97">
        <v>974</v>
      </c>
      <c r="B114" s="97">
        <v>2000056049280</v>
      </c>
      <c r="C114" s="60" t="s">
        <v>343</v>
      </c>
      <c r="D114" s="98">
        <v>0</v>
      </c>
      <c r="E114" s="99">
        <v>399.5</v>
      </c>
      <c r="F114" s="100">
        <v>0.05</v>
      </c>
      <c r="G114" s="100">
        <v>0.05</v>
      </c>
    </row>
    <row r="115" spans="1:7" ht="12.75" customHeight="1" x14ac:dyDescent="0.2">
      <c r="A115" s="97">
        <v>782</v>
      </c>
      <c r="B115" s="97">
        <v>2000056049314</v>
      </c>
      <c r="C115" s="60" t="s">
        <v>344</v>
      </c>
      <c r="D115" s="98">
        <v>0</v>
      </c>
      <c r="E115" s="99">
        <v>399.31</v>
      </c>
      <c r="F115" s="100">
        <v>0.05</v>
      </c>
      <c r="G115" s="100">
        <v>0.05</v>
      </c>
    </row>
    <row r="116" spans="1:7" ht="12.75" customHeight="1" x14ac:dyDescent="0.2">
      <c r="A116" s="97" t="s">
        <v>346</v>
      </c>
      <c r="B116" s="97">
        <v>2000056827915</v>
      </c>
      <c r="C116" s="60" t="s">
        <v>347</v>
      </c>
      <c r="D116" s="98">
        <v>0</v>
      </c>
      <c r="E116" s="99">
        <v>381.42</v>
      </c>
      <c r="F116" s="100">
        <v>0.05</v>
      </c>
      <c r="G116" s="100">
        <v>0.05</v>
      </c>
    </row>
    <row r="117" spans="1:7" ht="12.75" customHeight="1" x14ac:dyDescent="0.2">
      <c r="A117" s="97">
        <v>783</v>
      </c>
      <c r="B117" s="97">
        <v>2000056169822</v>
      </c>
      <c r="C117" s="60" t="s">
        <v>348</v>
      </c>
      <c r="D117" s="98">
        <v>0</v>
      </c>
      <c r="E117" s="99">
        <v>1207.43</v>
      </c>
      <c r="F117" s="100">
        <v>0.05</v>
      </c>
      <c r="G117" s="100">
        <v>0.05</v>
      </c>
    </row>
    <row r="118" spans="1:7" ht="12.75" customHeight="1" x14ac:dyDescent="0.2">
      <c r="A118" s="97">
        <v>784</v>
      </c>
      <c r="B118" s="97">
        <v>2000056179680</v>
      </c>
      <c r="C118" s="60" t="s">
        <v>349</v>
      </c>
      <c r="D118" s="98">
        <v>0</v>
      </c>
      <c r="E118" s="99">
        <v>637.20000000000005</v>
      </c>
      <c r="F118" s="100">
        <v>0.05</v>
      </c>
      <c r="G118" s="100">
        <v>0.05</v>
      </c>
    </row>
    <row r="119" spans="1:7" ht="12.75" customHeight="1" x14ac:dyDescent="0.2">
      <c r="A119" s="97">
        <v>785</v>
      </c>
      <c r="B119" s="97">
        <v>2000056107125</v>
      </c>
      <c r="C119" s="60" t="s">
        <v>350</v>
      </c>
      <c r="D119" s="98">
        <v>0</v>
      </c>
      <c r="E119" s="99">
        <v>587.13</v>
      </c>
      <c r="F119" s="100">
        <v>0.05</v>
      </c>
      <c r="G119" s="100">
        <v>0.05</v>
      </c>
    </row>
    <row r="120" spans="1:7" ht="12.75" customHeight="1" x14ac:dyDescent="0.2">
      <c r="A120" s="97">
        <v>786</v>
      </c>
      <c r="B120" s="97">
        <v>2000056113963</v>
      </c>
      <c r="C120" s="60" t="s">
        <v>351</v>
      </c>
      <c r="D120" s="98">
        <v>0</v>
      </c>
      <c r="E120" s="99">
        <v>586.14</v>
      </c>
      <c r="F120" s="100">
        <v>0.05</v>
      </c>
      <c r="G120" s="100">
        <v>0.05</v>
      </c>
    </row>
    <row r="121" spans="1:7" ht="12.75" customHeight="1" x14ac:dyDescent="0.2">
      <c r="A121" s="97">
        <v>787</v>
      </c>
      <c r="B121" s="97">
        <v>2000056138160</v>
      </c>
      <c r="C121" s="60" t="s">
        <v>352</v>
      </c>
      <c r="D121" s="98">
        <v>0</v>
      </c>
      <c r="E121" s="99">
        <v>589.54</v>
      </c>
      <c r="F121" s="100">
        <v>0.05</v>
      </c>
      <c r="G121" s="100">
        <v>0.05</v>
      </c>
    </row>
    <row r="122" spans="1:7" ht="12.75" customHeight="1" x14ac:dyDescent="0.2">
      <c r="A122" s="97">
        <v>788</v>
      </c>
      <c r="B122" s="97">
        <v>2000056167922</v>
      </c>
      <c r="C122" s="60" t="s">
        <v>353</v>
      </c>
      <c r="D122" s="98">
        <v>0</v>
      </c>
      <c r="E122" s="99">
        <v>402.53</v>
      </c>
      <c r="F122" s="100">
        <v>0.05</v>
      </c>
      <c r="G122" s="100">
        <v>0.05</v>
      </c>
    </row>
    <row r="123" spans="1:7" ht="12.75" customHeight="1" x14ac:dyDescent="0.2">
      <c r="A123" s="97">
        <v>956</v>
      </c>
      <c r="B123" s="97">
        <v>2000056537783</v>
      </c>
      <c r="C123" s="60" t="s">
        <v>354</v>
      </c>
      <c r="D123" s="98">
        <v>0</v>
      </c>
      <c r="E123" s="99">
        <v>4672.01</v>
      </c>
      <c r="F123" s="100">
        <v>0.05</v>
      </c>
      <c r="G123" s="100">
        <v>0.05</v>
      </c>
    </row>
    <row r="124" spans="1:7" ht="12.75" customHeight="1" x14ac:dyDescent="0.2">
      <c r="A124" s="97">
        <v>789</v>
      </c>
      <c r="B124" s="97">
        <v>2000055874979</v>
      </c>
      <c r="C124" s="60" t="s">
        <v>355</v>
      </c>
      <c r="D124" s="98">
        <v>0</v>
      </c>
      <c r="E124" s="99">
        <v>11497.19</v>
      </c>
      <c r="F124" s="100">
        <v>0.05</v>
      </c>
      <c r="G124" s="100">
        <v>0.05</v>
      </c>
    </row>
    <row r="125" spans="1:7" ht="12.75" customHeight="1" x14ac:dyDescent="0.2">
      <c r="A125" s="97">
        <v>790</v>
      </c>
      <c r="B125" s="97">
        <v>2000056147261</v>
      </c>
      <c r="C125" s="60" t="s">
        <v>356</v>
      </c>
      <c r="D125" s="98">
        <v>0</v>
      </c>
      <c r="E125" s="99">
        <v>1205.74</v>
      </c>
      <c r="F125" s="100">
        <v>0.05</v>
      </c>
      <c r="G125" s="100">
        <v>0.05</v>
      </c>
    </row>
    <row r="126" spans="1:7" ht="12.75" customHeight="1" x14ac:dyDescent="0.2">
      <c r="A126" s="97">
        <v>791</v>
      </c>
      <c r="B126" s="97">
        <v>2000055932238</v>
      </c>
      <c r="C126" s="60" t="s">
        <v>357</v>
      </c>
      <c r="D126" s="98">
        <v>0</v>
      </c>
      <c r="E126" s="99">
        <v>590.33000000000004</v>
      </c>
      <c r="F126" s="100">
        <v>0.05</v>
      </c>
      <c r="G126" s="100">
        <v>0.05</v>
      </c>
    </row>
    <row r="127" spans="1:7" ht="12.75" customHeight="1" x14ac:dyDescent="0.2">
      <c r="A127" s="97">
        <v>962</v>
      </c>
      <c r="B127" s="97">
        <v>2000056441384</v>
      </c>
      <c r="C127" s="60" t="s">
        <v>360</v>
      </c>
      <c r="D127" s="98">
        <v>0</v>
      </c>
      <c r="E127" s="99">
        <v>696.47</v>
      </c>
      <c r="F127" s="100">
        <v>0.05</v>
      </c>
      <c r="G127" s="100">
        <v>0.05</v>
      </c>
    </row>
    <row r="128" spans="1:7" ht="12.75" customHeight="1" x14ac:dyDescent="0.2">
      <c r="A128" s="97">
        <v>792</v>
      </c>
      <c r="B128" s="97">
        <v>2000056204965</v>
      </c>
      <c r="C128" s="60" t="s">
        <v>361</v>
      </c>
      <c r="D128" s="98">
        <v>0</v>
      </c>
      <c r="E128" s="99">
        <v>8282.9699999999993</v>
      </c>
      <c r="F128" s="100">
        <v>0.05</v>
      </c>
      <c r="G128" s="100">
        <v>0.05</v>
      </c>
    </row>
    <row r="129" spans="1:7" ht="12.75" customHeight="1" x14ac:dyDescent="0.2">
      <c r="A129" s="97">
        <v>618</v>
      </c>
      <c r="B129" s="97">
        <v>2000056439613</v>
      </c>
      <c r="C129" s="60" t="s">
        <v>362</v>
      </c>
      <c r="D129" s="98">
        <v>0</v>
      </c>
      <c r="E129" s="99">
        <v>2610.9299999999998</v>
      </c>
      <c r="F129" s="100">
        <v>0.05</v>
      </c>
      <c r="G129" s="100">
        <v>0.05</v>
      </c>
    </row>
    <row r="130" spans="1:7" ht="12.75" customHeight="1" x14ac:dyDescent="0.2">
      <c r="A130" s="97">
        <v>793</v>
      </c>
      <c r="B130" s="97">
        <v>2000056147401</v>
      </c>
      <c r="C130" s="60" t="s">
        <v>363</v>
      </c>
      <c r="D130" s="98">
        <v>0</v>
      </c>
      <c r="E130" s="99">
        <v>589.63</v>
      </c>
      <c r="F130" s="100">
        <v>0.05</v>
      </c>
      <c r="G130" s="100">
        <v>0.05</v>
      </c>
    </row>
    <row r="131" spans="1:7" ht="12.75" customHeight="1" x14ac:dyDescent="0.2">
      <c r="A131" s="97">
        <v>989</v>
      </c>
      <c r="B131" s="97">
        <v>2000056359863</v>
      </c>
      <c r="C131" s="60" t="s">
        <v>364</v>
      </c>
      <c r="D131" s="98">
        <v>0</v>
      </c>
      <c r="E131" s="99">
        <v>4050.99</v>
      </c>
      <c r="F131" s="100">
        <v>0.05</v>
      </c>
      <c r="G131" s="100">
        <v>0.05</v>
      </c>
    </row>
    <row r="132" spans="1:7" ht="12.75" customHeight="1" x14ac:dyDescent="0.2">
      <c r="A132" s="97">
        <v>794</v>
      </c>
      <c r="B132" s="97">
        <v>2000056202407</v>
      </c>
      <c r="C132" s="60" t="s">
        <v>365</v>
      </c>
      <c r="D132" s="98">
        <v>0</v>
      </c>
      <c r="E132" s="99">
        <v>2139.9299999999998</v>
      </c>
      <c r="F132" s="100">
        <v>0.05</v>
      </c>
      <c r="G132" s="100">
        <v>0.05</v>
      </c>
    </row>
    <row r="133" spans="1:7" ht="12.75" customHeight="1" x14ac:dyDescent="0.2">
      <c r="A133" s="97">
        <v>963</v>
      </c>
      <c r="B133" s="97">
        <v>2000056452118</v>
      </c>
      <c r="C133" s="60" t="s">
        <v>366</v>
      </c>
      <c r="D133" s="98">
        <v>0</v>
      </c>
      <c r="E133" s="99">
        <v>803.55</v>
      </c>
      <c r="F133" s="100">
        <v>0.05</v>
      </c>
      <c r="G133" s="100">
        <v>0.05</v>
      </c>
    </row>
    <row r="134" spans="1:7" ht="12.75" customHeight="1" x14ac:dyDescent="0.2">
      <c r="A134" s="97">
        <v>795</v>
      </c>
      <c r="B134" s="97">
        <v>2000056186438</v>
      </c>
      <c r="C134" s="60" t="s">
        <v>367</v>
      </c>
      <c r="D134" s="98">
        <v>0</v>
      </c>
      <c r="E134" s="99">
        <v>10122.19</v>
      </c>
      <c r="F134" s="100">
        <v>0.05</v>
      </c>
      <c r="G134" s="100">
        <v>0.05</v>
      </c>
    </row>
    <row r="135" spans="1:7" ht="12.75" customHeight="1" x14ac:dyDescent="0.2">
      <c r="A135" s="97">
        <v>796</v>
      </c>
      <c r="B135" s="97">
        <v>2000056166469</v>
      </c>
      <c r="C135" s="60" t="s">
        <v>368</v>
      </c>
      <c r="D135" s="98">
        <v>0</v>
      </c>
      <c r="E135" s="99">
        <v>4903.92</v>
      </c>
      <c r="F135" s="100">
        <v>0.05</v>
      </c>
      <c r="G135" s="100">
        <v>0.05</v>
      </c>
    </row>
    <row r="136" spans="1:7" ht="12.75" customHeight="1" x14ac:dyDescent="0.2">
      <c r="A136" s="97" t="s">
        <v>370</v>
      </c>
      <c r="B136" s="97">
        <v>2000056792661</v>
      </c>
      <c r="C136" s="60" t="s">
        <v>371</v>
      </c>
      <c r="D136" s="98">
        <v>0</v>
      </c>
      <c r="E136" s="99">
        <v>755.45</v>
      </c>
      <c r="F136" s="100">
        <v>0.05</v>
      </c>
      <c r="G136" s="100">
        <v>0.05</v>
      </c>
    </row>
    <row r="137" spans="1:7" ht="12.75" customHeight="1" x14ac:dyDescent="0.2">
      <c r="A137" s="97">
        <v>980</v>
      </c>
      <c r="B137" s="97">
        <v>2000056384850</v>
      </c>
      <c r="C137" s="60" t="s">
        <v>372</v>
      </c>
      <c r="D137" s="98">
        <v>0</v>
      </c>
      <c r="E137" s="99">
        <v>703.85</v>
      </c>
      <c r="F137" s="100">
        <v>0.05</v>
      </c>
      <c r="G137" s="100">
        <v>0.05</v>
      </c>
    </row>
    <row r="138" spans="1:7" ht="12.75" customHeight="1" x14ac:dyDescent="0.2">
      <c r="A138" s="97">
        <v>955</v>
      </c>
      <c r="B138" s="97">
        <v>2000056536121</v>
      </c>
      <c r="C138" s="60" t="s">
        <v>373</v>
      </c>
      <c r="D138" s="98">
        <v>0</v>
      </c>
      <c r="E138" s="99">
        <v>3532.82</v>
      </c>
      <c r="F138" s="100">
        <v>0.05</v>
      </c>
      <c r="G138" s="100">
        <v>0.05</v>
      </c>
    </row>
    <row r="139" spans="1:7" ht="12.75" customHeight="1" x14ac:dyDescent="0.2">
      <c r="A139" s="97">
        <v>957</v>
      </c>
      <c r="B139" s="97">
        <v>2000056456265</v>
      </c>
      <c r="C139" s="60" t="s">
        <v>374</v>
      </c>
      <c r="D139" s="98">
        <v>0</v>
      </c>
      <c r="E139" s="99">
        <v>366.7</v>
      </c>
      <c r="F139" s="100">
        <v>0.05</v>
      </c>
      <c r="G139" s="100">
        <v>0.05</v>
      </c>
    </row>
    <row r="140" spans="1:7" ht="12.75" customHeight="1" x14ac:dyDescent="0.2">
      <c r="A140" s="97">
        <v>999</v>
      </c>
      <c r="B140" s="97">
        <v>2000056440006</v>
      </c>
      <c r="C140" s="60" t="s">
        <v>375</v>
      </c>
      <c r="D140" s="98">
        <v>0</v>
      </c>
      <c r="E140" s="99">
        <v>531.4</v>
      </c>
      <c r="F140" s="100">
        <v>0.05</v>
      </c>
      <c r="G140" s="100">
        <v>0.05</v>
      </c>
    </row>
    <row r="141" spans="1:7" ht="12.75" customHeight="1" x14ac:dyDescent="0.2">
      <c r="A141" s="97">
        <v>450</v>
      </c>
      <c r="B141" s="97">
        <v>2000056420348</v>
      </c>
      <c r="C141" s="60" t="s">
        <v>376</v>
      </c>
      <c r="D141" s="98">
        <v>0</v>
      </c>
      <c r="E141" s="99">
        <v>692.71</v>
      </c>
      <c r="F141" s="100">
        <v>0.05</v>
      </c>
      <c r="G141" s="100">
        <v>0.05</v>
      </c>
    </row>
    <row r="142" spans="1:7" ht="12.75" customHeight="1" x14ac:dyDescent="0.2">
      <c r="A142" s="97">
        <v>797</v>
      </c>
      <c r="B142" s="97">
        <v>2000056202425</v>
      </c>
      <c r="C142" s="60" t="s">
        <v>377</v>
      </c>
      <c r="D142" s="98">
        <v>0</v>
      </c>
      <c r="E142" s="99">
        <v>1023.78</v>
      </c>
      <c r="F142" s="100">
        <v>0.05</v>
      </c>
      <c r="G142" s="100">
        <v>0.05</v>
      </c>
    </row>
    <row r="143" spans="1:7" ht="12.75" customHeight="1" x14ac:dyDescent="0.2">
      <c r="A143" s="97">
        <v>933</v>
      </c>
      <c r="B143" s="97">
        <v>2000060046797</v>
      </c>
      <c r="C143" s="60" t="s">
        <v>378</v>
      </c>
      <c r="D143" s="98">
        <v>0</v>
      </c>
      <c r="E143" s="99">
        <v>20012.830000000002</v>
      </c>
      <c r="F143" s="100">
        <v>0.05</v>
      </c>
      <c r="G143" s="100">
        <v>0.05</v>
      </c>
    </row>
    <row r="144" spans="1:7" ht="12.75" customHeight="1" x14ac:dyDescent="0.2">
      <c r="A144" s="97">
        <v>369</v>
      </c>
      <c r="B144" s="97">
        <v>2000056532483</v>
      </c>
      <c r="C144" s="60" t="s">
        <v>379</v>
      </c>
      <c r="D144" s="98">
        <v>0</v>
      </c>
      <c r="E144" s="99">
        <v>741.74</v>
      </c>
      <c r="F144" s="100">
        <v>0.05</v>
      </c>
      <c r="G144" s="100">
        <v>0.05</v>
      </c>
    </row>
    <row r="145" spans="1:7" ht="12.75" customHeight="1" x14ac:dyDescent="0.2">
      <c r="A145" s="97">
        <v>7310</v>
      </c>
      <c r="B145" s="97">
        <v>7310</v>
      </c>
      <c r="C145" s="60" t="s">
        <v>380</v>
      </c>
      <c r="D145" s="98">
        <v>0</v>
      </c>
      <c r="E145" s="99">
        <v>1609.86</v>
      </c>
      <c r="F145" s="100">
        <v>0.05</v>
      </c>
      <c r="G145" s="100">
        <v>0.05</v>
      </c>
    </row>
    <row r="146" spans="1:7" ht="12.75" customHeight="1" x14ac:dyDescent="0.2">
      <c r="A146" s="97">
        <v>798</v>
      </c>
      <c r="B146" s="97">
        <v>2000056199701</v>
      </c>
      <c r="C146" s="60" t="s">
        <v>381</v>
      </c>
      <c r="D146" s="98">
        <v>0</v>
      </c>
      <c r="E146" s="99">
        <v>915.08</v>
      </c>
      <c r="F146" s="100">
        <v>0.05</v>
      </c>
      <c r="G146" s="100">
        <v>0.05</v>
      </c>
    </row>
    <row r="147" spans="1:7" ht="12.75" customHeight="1" x14ac:dyDescent="0.2">
      <c r="A147" s="97">
        <v>799</v>
      </c>
      <c r="B147" s="97">
        <v>2000056191535</v>
      </c>
      <c r="C147" s="60" t="s">
        <v>382</v>
      </c>
      <c r="D147" s="98">
        <v>0</v>
      </c>
      <c r="E147" s="99">
        <v>12605.55</v>
      </c>
      <c r="F147" s="100">
        <v>0.05</v>
      </c>
      <c r="G147" s="100">
        <v>0.05</v>
      </c>
    </row>
    <row r="148" spans="1:7" ht="12.75" customHeight="1" x14ac:dyDescent="0.2">
      <c r="A148" s="97">
        <v>741</v>
      </c>
      <c r="B148" s="97">
        <v>2000056058763</v>
      </c>
      <c r="C148" s="60" t="s">
        <v>385</v>
      </c>
      <c r="D148" s="98">
        <v>0</v>
      </c>
      <c r="E148" s="99">
        <v>129.22999999999999</v>
      </c>
      <c r="F148" s="100">
        <v>0.05</v>
      </c>
      <c r="G148" s="100">
        <v>0.05</v>
      </c>
    </row>
    <row r="149" spans="1:7" ht="12.75" customHeight="1" x14ac:dyDescent="0.2">
      <c r="A149" s="97">
        <v>742</v>
      </c>
      <c r="B149" s="97">
        <v>2000056151115</v>
      </c>
      <c r="C149" s="60" t="s">
        <v>386</v>
      </c>
      <c r="D149" s="98">
        <v>0</v>
      </c>
      <c r="E149" s="99">
        <v>81.819999999999993</v>
      </c>
      <c r="F149" s="100">
        <v>0.05</v>
      </c>
      <c r="G149" s="100">
        <v>0.05</v>
      </c>
    </row>
    <row r="150" spans="1:7" ht="12.75" customHeight="1" x14ac:dyDescent="0.2">
      <c r="A150" s="97">
        <v>743</v>
      </c>
      <c r="B150" s="97">
        <v>2000056098827</v>
      </c>
      <c r="C150" s="60" t="s">
        <v>387</v>
      </c>
      <c r="D150" s="98">
        <v>0</v>
      </c>
      <c r="E150" s="99">
        <v>129.58000000000001</v>
      </c>
      <c r="F150" s="100">
        <v>0.05</v>
      </c>
      <c r="G150" s="100">
        <v>0.05</v>
      </c>
    </row>
    <row r="151" spans="1:7" ht="12.75" customHeight="1" x14ac:dyDescent="0.2">
      <c r="A151" s="97">
        <v>403</v>
      </c>
      <c r="B151" s="97">
        <v>2000056551333</v>
      </c>
      <c r="C151" s="60" t="s">
        <v>388</v>
      </c>
      <c r="D151" s="98">
        <v>0</v>
      </c>
      <c r="E151" s="99">
        <v>4210.3599999999997</v>
      </c>
      <c r="F151" s="100">
        <v>0.05</v>
      </c>
      <c r="G151" s="100">
        <v>0.05</v>
      </c>
    </row>
    <row r="152" spans="1:7" x14ac:dyDescent="0.2">
      <c r="A152" s="97">
        <v>451</v>
      </c>
      <c r="B152" s="97">
        <v>2000056562317</v>
      </c>
      <c r="C152" s="60" t="s">
        <v>389</v>
      </c>
      <c r="D152" s="98">
        <v>0</v>
      </c>
      <c r="E152" s="99">
        <v>5452.02</v>
      </c>
      <c r="F152" s="100">
        <v>0.05</v>
      </c>
      <c r="G152" s="100">
        <v>0.05</v>
      </c>
    </row>
    <row r="153" spans="1:7" x14ac:dyDescent="0.2">
      <c r="A153" s="97">
        <v>978</v>
      </c>
      <c r="B153" s="97">
        <v>2000056194207</v>
      </c>
      <c r="C153" s="60" t="s">
        <v>390</v>
      </c>
      <c r="D153" s="98">
        <v>0</v>
      </c>
      <c r="E153" s="99">
        <v>2332.59</v>
      </c>
      <c r="F153" s="100">
        <v>0.05</v>
      </c>
      <c r="G153" s="100">
        <v>0.05</v>
      </c>
    </row>
    <row r="154" spans="1:7" x14ac:dyDescent="0.2">
      <c r="A154" s="97">
        <v>991</v>
      </c>
      <c r="B154" s="97">
        <v>2000056139224</v>
      </c>
      <c r="C154" s="60" t="s">
        <v>391</v>
      </c>
      <c r="D154" s="98">
        <v>0</v>
      </c>
      <c r="E154" s="99">
        <v>7516.96</v>
      </c>
      <c r="F154" s="100">
        <v>0.05</v>
      </c>
      <c r="G154" s="100">
        <v>0.05</v>
      </c>
    </row>
    <row r="155" spans="1:7" x14ac:dyDescent="0.2">
      <c r="A155" s="97">
        <v>994</v>
      </c>
      <c r="B155" s="97">
        <v>2000056219980</v>
      </c>
      <c r="C155" s="60" t="s">
        <v>392</v>
      </c>
      <c r="D155" s="98">
        <v>0</v>
      </c>
      <c r="E155" s="99">
        <v>332.95</v>
      </c>
      <c r="F155" s="100">
        <v>0.05</v>
      </c>
      <c r="G155" s="100">
        <v>0.05</v>
      </c>
    </row>
    <row r="156" spans="1:7" x14ac:dyDescent="0.2">
      <c r="A156" s="97">
        <v>995</v>
      </c>
      <c r="B156" s="97">
        <v>2000056200029</v>
      </c>
      <c r="C156" s="60" t="s">
        <v>393</v>
      </c>
      <c r="D156" s="98">
        <v>0</v>
      </c>
      <c r="E156" s="99">
        <v>698.03</v>
      </c>
      <c r="F156" s="100">
        <v>0.05</v>
      </c>
      <c r="G156" s="100">
        <v>0.05</v>
      </c>
    </row>
    <row r="157" spans="1:7" x14ac:dyDescent="0.2">
      <c r="A157" s="97">
        <v>996</v>
      </c>
      <c r="B157" s="97">
        <v>2000056139001</v>
      </c>
      <c r="C157" s="60" t="s">
        <v>394</v>
      </c>
      <c r="D157" s="98">
        <v>0</v>
      </c>
      <c r="E157" s="99">
        <v>699.02</v>
      </c>
      <c r="F157" s="100">
        <v>0.05</v>
      </c>
      <c r="G157" s="100">
        <v>0.05</v>
      </c>
    </row>
    <row r="158" spans="1:7" x14ac:dyDescent="0.2">
      <c r="A158" s="97">
        <v>997</v>
      </c>
      <c r="B158" s="97">
        <v>2000056212042</v>
      </c>
      <c r="C158" s="60" t="s">
        <v>395</v>
      </c>
      <c r="D158" s="98">
        <v>0</v>
      </c>
      <c r="E158" s="99">
        <v>1094.1600000000001</v>
      </c>
      <c r="F158" s="100">
        <v>0.05</v>
      </c>
      <c r="G158" s="100">
        <v>0.05</v>
      </c>
    </row>
    <row r="159" spans="1:7" x14ac:dyDescent="0.2">
      <c r="A159" s="97">
        <v>998</v>
      </c>
      <c r="B159" s="97">
        <v>2000056139438</v>
      </c>
      <c r="C159" s="60" t="s">
        <v>396</v>
      </c>
      <c r="D159" s="98">
        <v>0</v>
      </c>
      <c r="E159" s="99">
        <v>11504.58</v>
      </c>
      <c r="F159" s="100">
        <v>0.05</v>
      </c>
      <c r="G159" s="100">
        <v>0.05</v>
      </c>
    </row>
    <row r="160" spans="1:7" x14ac:dyDescent="0.2">
      <c r="A160" s="97">
        <v>953</v>
      </c>
      <c r="B160" s="97">
        <v>2000056530797</v>
      </c>
      <c r="C160" s="60" t="s">
        <v>397</v>
      </c>
      <c r="D160" s="98">
        <v>0</v>
      </c>
      <c r="E160" s="99">
        <v>20508.599999999999</v>
      </c>
      <c r="F160" s="100">
        <v>0.05</v>
      </c>
      <c r="G160" s="100">
        <v>0.05</v>
      </c>
    </row>
    <row r="161" spans="1:7" x14ac:dyDescent="0.2">
      <c r="A161" s="97">
        <v>983</v>
      </c>
      <c r="B161" s="97">
        <v>2000056469185</v>
      </c>
      <c r="C161" s="60" t="s">
        <v>398</v>
      </c>
      <c r="D161" s="98">
        <v>0</v>
      </c>
      <c r="E161" s="99">
        <v>1011.79</v>
      </c>
      <c r="F161" s="100">
        <v>0.05</v>
      </c>
      <c r="G161" s="100">
        <v>0.05</v>
      </c>
    </row>
    <row r="162" spans="1:7" x14ac:dyDescent="0.2">
      <c r="A162" s="97" t="s">
        <v>400</v>
      </c>
      <c r="B162" s="97">
        <v>2000056842133</v>
      </c>
      <c r="C162" s="60" t="s">
        <v>401</v>
      </c>
      <c r="D162" s="98">
        <v>0</v>
      </c>
      <c r="E162" s="99">
        <v>699.9</v>
      </c>
      <c r="F162" s="100">
        <v>0.05</v>
      </c>
      <c r="G162" s="100">
        <v>0.05</v>
      </c>
    </row>
    <row r="163" spans="1:7" x14ac:dyDescent="0.2">
      <c r="A163" s="97">
        <v>7493</v>
      </c>
      <c r="B163" s="97">
        <v>7493</v>
      </c>
      <c r="C163" s="60" t="s">
        <v>402</v>
      </c>
      <c r="D163" s="98">
        <v>0</v>
      </c>
      <c r="E163" s="99">
        <v>711.5</v>
      </c>
      <c r="F163" s="100">
        <v>0.05</v>
      </c>
      <c r="G163" s="100">
        <v>0.05</v>
      </c>
    </row>
    <row r="164" spans="1:7" x14ac:dyDescent="0.2">
      <c r="A164" s="97">
        <v>748</v>
      </c>
      <c r="B164" s="97">
        <v>2000056488531</v>
      </c>
      <c r="C164" s="60" t="s">
        <v>403</v>
      </c>
      <c r="D164" s="98">
        <v>0</v>
      </c>
      <c r="E164" s="99">
        <v>812.77</v>
      </c>
      <c r="F164" s="100">
        <v>0.05</v>
      </c>
      <c r="G164" s="100">
        <v>0.05</v>
      </c>
    </row>
    <row r="165" spans="1:7" x14ac:dyDescent="0.2">
      <c r="A165" s="97" t="s">
        <v>405</v>
      </c>
      <c r="B165" s="97">
        <v>2000056866064</v>
      </c>
      <c r="C165" s="60" t="s">
        <v>406</v>
      </c>
      <c r="D165" s="98">
        <v>0</v>
      </c>
      <c r="E165" s="99">
        <v>692.16</v>
      </c>
      <c r="F165" s="100">
        <v>0.05</v>
      </c>
      <c r="G165" s="100">
        <v>0.05</v>
      </c>
    </row>
    <row r="166" spans="1:7" x14ac:dyDescent="0.2">
      <c r="A166" s="97">
        <v>966</v>
      </c>
      <c r="B166" s="97">
        <v>2000056537222</v>
      </c>
      <c r="C166" s="60" t="s">
        <v>407</v>
      </c>
      <c r="D166" s="98">
        <v>0</v>
      </c>
      <c r="E166" s="99">
        <v>1916.65</v>
      </c>
      <c r="F166" s="100">
        <v>0.05</v>
      </c>
      <c r="G166" s="100">
        <v>0.05</v>
      </c>
    </row>
    <row r="167" spans="1:7" x14ac:dyDescent="0.2">
      <c r="A167" s="97" t="s">
        <v>409</v>
      </c>
      <c r="B167" s="97">
        <v>2000056522003</v>
      </c>
      <c r="C167" s="60" t="s">
        <v>410</v>
      </c>
      <c r="D167" s="98">
        <v>0</v>
      </c>
      <c r="E167" s="99">
        <v>386.46</v>
      </c>
      <c r="F167" s="100">
        <v>0.05</v>
      </c>
      <c r="G167" s="100">
        <v>0.05</v>
      </c>
    </row>
    <row r="168" spans="1:7" x14ac:dyDescent="0.2">
      <c r="A168" s="97" t="s">
        <v>412</v>
      </c>
      <c r="B168" s="97">
        <v>2000056839901</v>
      </c>
      <c r="C168" s="60" t="s">
        <v>413</v>
      </c>
      <c r="D168" s="98">
        <v>0</v>
      </c>
      <c r="E168" s="99">
        <v>694.49</v>
      </c>
      <c r="F168" s="100">
        <v>0.05</v>
      </c>
      <c r="G168" s="100">
        <v>0.05</v>
      </c>
    </row>
    <row r="169" spans="1:7" x14ac:dyDescent="0.2">
      <c r="A169" s="97">
        <v>933</v>
      </c>
      <c r="B169" s="97">
        <v>2000060018150</v>
      </c>
      <c r="C169" s="60" t="s">
        <v>414</v>
      </c>
      <c r="D169" s="98">
        <v>0</v>
      </c>
      <c r="E169" s="99">
        <v>1117.76</v>
      </c>
      <c r="F169" s="100">
        <v>0.05</v>
      </c>
      <c r="G169" s="100">
        <v>0.05</v>
      </c>
    </row>
    <row r="170" spans="1:7" x14ac:dyDescent="0.2">
      <c r="A170" s="97">
        <v>467</v>
      </c>
      <c r="B170" s="97">
        <v>2000056535740</v>
      </c>
      <c r="C170" s="60" t="s">
        <v>415</v>
      </c>
      <c r="D170" s="98">
        <v>0</v>
      </c>
      <c r="E170" s="99">
        <v>864.23</v>
      </c>
      <c r="F170" s="100">
        <v>0.05</v>
      </c>
      <c r="G170" s="100">
        <v>0.05</v>
      </c>
    </row>
    <row r="171" spans="1:7" x14ac:dyDescent="0.2">
      <c r="A171" s="97">
        <v>468</v>
      </c>
      <c r="B171" s="97">
        <v>2000056345461</v>
      </c>
      <c r="C171" s="60" t="s">
        <v>416</v>
      </c>
      <c r="D171" s="98">
        <v>0</v>
      </c>
      <c r="E171" s="99">
        <v>1230.58</v>
      </c>
      <c r="F171" s="100">
        <v>0.05</v>
      </c>
      <c r="G171" s="100">
        <v>0.05</v>
      </c>
    </row>
    <row r="172" spans="1:7" x14ac:dyDescent="0.2">
      <c r="A172" s="97" t="s">
        <v>418</v>
      </c>
      <c r="B172" s="97">
        <v>2000056520957</v>
      </c>
      <c r="C172" s="60" t="s">
        <v>419</v>
      </c>
      <c r="D172" s="98">
        <v>0</v>
      </c>
      <c r="E172" s="99">
        <v>386.46</v>
      </c>
      <c r="F172" s="100">
        <v>0.05</v>
      </c>
      <c r="G172" s="100">
        <v>0.05</v>
      </c>
    </row>
    <row r="173" spans="1:7" x14ac:dyDescent="0.2">
      <c r="A173" s="97" t="s">
        <v>421</v>
      </c>
      <c r="B173" s="97">
        <v>2000056860090</v>
      </c>
      <c r="C173" s="60" t="s">
        <v>422</v>
      </c>
      <c r="D173" s="98">
        <v>0</v>
      </c>
      <c r="E173" s="99">
        <v>1126.19</v>
      </c>
      <c r="F173" s="100">
        <v>0.05</v>
      </c>
      <c r="G173" s="100">
        <v>0.05</v>
      </c>
    </row>
    <row r="174" spans="1:7" ht="25.5" x14ac:dyDescent="0.2">
      <c r="A174" s="97">
        <v>984</v>
      </c>
      <c r="B174" s="97" t="s">
        <v>424</v>
      </c>
      <c r="C174" s="60" t="s">
        <v>425</v>
      </c>
      <c r="D174" s="98">
        <v>0</v>
      </c>
      <c r="E174" s="99">
        <v>397.69</v>
      </c>
      <c r="F174" s="100">
        <v>0.05</v>
      </c>
      <c r="G174" s="100">
        <v>0.05</v>
      </c>
    </row>
    <row r="175" spans="1:7" x14ac:dyDescent="0.2">
      <c r="A175" s="97" t="s">
        <v>427</v>
      </c>
      <c r="B175" s="97">
        <v>2000056865479</v>
      </c>
      <c r="C175" s="60" t="s">
        <v>428</v>
      </c>
      <c r="D175" s="98">
        <v>0</v>
      </c>
      <c r="E175" s="99">
        <v>1009.33</v>
      </c>
      <c r="F175" s="100">
        <v>0.05</v>
      </c>
      <c r="G175" s="100">
        <v>0.05</v>
      </c>
    </row>
    <row r="176" spans="1:7" x14ac:dyDescent="0.2">
      <c r="A176" s="97">
        <v>951</v>
      </c>
      <c r="B176" s="97">
        <v>2000056477682</v>
      </c>
      <c r="C176" s="60" t="s">
        <v>429</v>
      </c>
      <c r="D176" s="98">
        <v>0</v>
      </c>
      <c r="E176" s="99">
        <v>694.22</v>
      </c>
      <c r="F176" s="100">
        <v>0.05</v>
      </c>
      <c r="G176" s="100">
        <v>0.05</v>
      </c>
    </row>
    <row r="177" spans="1:7" x14ac:dyDescent="0.2">
      <c r="A177" s="97">
        <v>7491</v>
      </c>
      <c r="B177" s="97">
        <v>7491</v>
      </c>
      <c r="C177" s="60" t="s">
        <v>430</v>
      </c>
      <c r="D177" s="98">
        <v>0</v>
      </c>
      <c r="E177" s="99">
        <v>1011.79</v>
      </c>
      <c r="F177" s="100">
        <v>0.05</v>
      </c>
      <c r="G177" s="100">
        <v>0.05</v>
      </c>
    </row>
    <row r="178" spans="1:7" x14ac:dyDescent="0.2">
      <c r="A178" s="97">
        <v>7497</v>
      </c>
      <c r="B178" s="97">
        <v>7497</v>
      </c>
      <c r="C178" s="60" t="s">
        <v>431</v>
      </c>
      <c r="D178" s="98">
        <v>0</v>
      </c>
      <c r="E178" s="99">
        <v>2284.38</v>
      </c>
      <c r="F178" s="100">
        <v>0.05</v>
      </c>
      <c r="G178" s="100">
        <v>0.05</v>
      </c>
    </row>
    <row r="179" spans="1:7" x14ac:dyDescent="0.2">
      <c r="A179" s="97" t="s">
        <v>433</v>
      </c>
      <c r="B179" s="97">
        <v>2000056474877</v>
      </c>
      <c r="C179" s="60" t="s">
        <v>434</v>
      </c>
      <c r="D179" s="98">
        <v>0</v>
      </c>
      <c r="E179" s="99">
        <v>3743.36</v>
      </c>
      <c r="F179" s="100">
        <v>0.05</v>
      </c>
      <c r="G179" s="100">
        <v>0.05</v>
      </c>
    </row>
    <row r="180" spans="1:7" x14ac:dyDescent="0.2">
      <c r="A180" s="97">
        <v>644</v>
      </c>
      <c r="B180" s="97">
        <v>2000056474399</v>
      </c>
      <c r="C180" s="60" t="s">
        <v>435</v>
      </c>
      <c r="D180" s="98">
        <v>0</v>
      </c>
      <c r="E180" s="99">
        <v>401.36</v>
      </c>
      <c r="F180" s="100">
        <v>0.05</v>
      </c>
      <c r="G180" s="100">
        <v>0.05</v>
      </c>
    </row>
    <row r="181" spans="1:7" x14ac:dyDescent="0.2">
      <c r="A181" s="97" t="s">
        <v>437</v>
      </c>
      <c r="B181" s="97">
        <v>2000056631440</v>
      </c>
      <c r="C181" s="60" t="s">
        <v>438</v>
      </c>
      <c r="D181" s="98">
        <v>0</v>
      </c>
      <c r="E181" s="99">
        <v>401.36</v>
      </c>
      <c r="F181" s="100">
        <v>0.05</v>
      </c>
      <c r="G181" s="100">
        <v>0.05</v>
      </c>
    </row>
    <row r="182" spans="1:7" x14ac:dyDescent="0.2">
      <c r="A182" s="97">
        <v>744</v>
      </c>
      <c r="B182" s="97">
        <v>2000056705144</v>
      </c>
      <c r="C182" s="60" t="s">
        <v>439</v>
      </c>
      <c r="D182" s="98">
        <v>0</v>
      </c>
      <c r="E182" s="99">
        <v>2839.01</v>
      </c>
      <c r="F182" s="100">
        <v>0.05</v>
      </c>
      <c r="G182" s="100">
        <v>0.05</v>
      </c>
    </row>
    <row r="183" spans="1:7" x14ac:dyDescent="0.2">
      <c r="A183" s="97">
        <v>986</v>
      </c>
      <c r="B183" s="97">
        <v>2000056366930</v>
      </c>
      <c r="C183" s="60" t="s">
        <v>440</v>
      </c>
      <c r="D183" s="98">
        <v>0</v>
      </c>
      <c r="E183" s="99">
        <v>689.12</v>
      </c>
      <c r="F183" s="100">
        <v>0.05</v>
      </c>
      <c r="G183" s="100">
        <v>0.05</v>
      </c>
    </row>
    <row r="184" spans="1:7" x14ac:dyDescent="0.2">
      <c r="A184" s="97">
        <v>976</v>
      </c>
      <c r="B184" s="97">
        <v>2000056563589</v>
      </c>
      <c r="C184" s="60" t="s">
        <v>444</v>
      </c>
      <c r="D184" s="98">
        <v>0</v>
      </c>
      <c r="E184" s="99">
        <v>659.22</v>
      </c>
      <c r="F184" s="100">
        <v>0.05</v>
      </c>
      <c r="G184" s="100">
        <v>0.05</v>
      </c>
    </row>
    <row r="185" spans="1:7" x14ac:dyDescent="0.2">
      <c r="A185" s="97" t="s">
        <v>446</v>
      </c>
      <c r="B185" s="97">
        <v>2000056866046</v>
      </c>
      <c r="C185" s="60" t="s">
        <v>447</v>
      </c>
      <c r="D185" s="98">
        <v>0</v>
      </c>
      <c r="E185" s="99">
        <v>359.35</v>
      </c>
      <c r="F185" s="100">
        <v>0.05</v>
      </c>
      <c r="G185" s="100">
        <v>0.05</v>
      </c>
    </row>
    <row r="186" spans="1:7" x14ac:dyDescent="0.2">
      <c r="A186" s="97" t="s">
        <v>449</v>
      </c>
      <c r="B186" s="97">
        <v>2000056848144</v>
      </c>
      <c r="C186" s="60" t="s">
        <v>450</v>
      </c>
      <c r="D186" s="98">
        <v>0</v>
      </c>
      <c r="E186" s="99">
        <v>1030.6400000000001</v>
      </c>
      <c r="F186" s="100">
        <v>0.05</v>
      </c>
      <c r="G186" s="100">
        <v>0.05</v>
      </c>
    </row>
    <row r="187" spans="1:7" x14ac:dyDescent="0.2">
      <c r="A187" s="97" t="s">
        <v>452</v>
      </c>
      <c r="B187" s="97">
        <v>2000056774608</v>
      </c>
      <c r="C187" s="60" t="s">
        <v>453</v>
      </c>
      <c r="D187" s="98">
        <v>0</v>
      </c>
      <c r="E187" s="99">
        <v>694.57</v>
      </c>
      <c r="F187" s="100">
        <v>0.05</v>
      </c>
      <c r="G187" s="100">
        <v>0.05</v>
      </c>
    </row>
    <row r="188" spans="1:7" x14ac:dyDescent="0.2">
      <c r="A188" s="97" t="s">
        <v>455</v>
      </c>
      <c r="B188" s="97">
        <v>2000056647946</v>
      </c>
      <c r="C188" s="60" t="s">
        <v>456</v>
      </c>
      <c r="D188" s="98">
        <v>0</v>
      </c>
      <c r="E188" s="99">
        <v>413.33</v>
      </c>
      <c r="F188" s="100">
        <v>0.05</v>
      </c>
      <c r="G188" s="100">
        <v>0.05</v>
      </c>
    </row>
    <row r="189" spans="1:7" x14ac:dyDescent="0.2">
      <c r="A189" s="97" t="s">
        <v>458</v>
      </c>
      <c r="B189" s="97">
        <v>2000056456850</v>
      </c>
      <c r="C189" s="60" t="s">
        <v>459</v>
      </c>
      <c r="D189" s="98">
        <v>0</v>
      </c>
      <c r="E189" s="99">
        <v>366.7</v>
      </c>
      <c r="F189" s="100">
        <v>0.05</v>
      </c>
      <c r="G189" s="100">
        <v>0.05</v>
      </c>
    </row>
    <row r="190" spans="1:7" x14ac:dyDescent="0.2">
      <c r="A190" s="97" t="s">
        <v>461</v>
      </c>
      <c r="B190" s="97">
        <v>2000056872305</v>
      </c>
      <c r="C190" s="60" t="s">
        <v>462</v>
      </c>
      <c r="D190" s="98">
        <v>0</v>
      </c>
      <c r="E190" s="99">
        <v>1688.13</v>
      </c>
      <c r="F190" s="100">
        <v>0.05</v>
      </c>
      <c r="G190" s="100">
        <v>0.05</v>
      </c>
    </row>
    <row r="191" spans="1:7" x14ac:dyDescent="0.2">
      <c r="A191" s="97">
        <v>638</v>
      </c>
      <c r="B191" s="97">
        <v>2000056479138</v>
      </c>
      <c r="C191" s="60" t="s">
        <v>463</v>
      </c>
      <c r="D191" s="98">
        <v>0</v>
      </c>
      <c r="E191" s="99">
        <v>2670.05</v>
      </c>
      <c r="F191" s="100">
        <v>0.05</v>
      </c>
      <c r="G191" s="100">
        <v>0.05</v>
      </c>
    </row>
    <row r="192" spans="1:7" x14ac:dyDescent="0.2">
      <c r="A192" s="97">
        <v>643</v>
      </c>
      <c r="B192" s="97">
        <v>2000056465970</v>
      </c>
      <c r="C192" s="60" t="s">
        <v>464</v>
      </c>
      <c r="D192" s="98">
        <v>0</v>
      </c>
      <c r="E192" s="99">
        <v>424.12</v>
      </c>
      <c r="F192" s="100">
        <v>0.05</v>
      </c>
      <c r="G192" s="100">
        <v>0.05</v>
      </c>
    </row>
    <row r="193" spans="1:7" x14ac:dyDescent="0.2">
      <c r="A193" s="97">
        <v>981</v>
      </c>
      <c r="B193" s="97">
        <v>2000056504937</v>
      </c>
      <c r="C193" s="60" t="s">
        <v>465</v>
      </c>
      <c r="D193" s="98">
        <v>0</v>
      </c>
      <c r="E193" s="99">
        <v>393.53</v>
      </c>
      <c r="F193" s="100">
        <v>0.05</v>
      </c>
      <c r="G193" s="100">
        <v>0.05</v>
      </c>
    </row>
    <row r="194" spans="1:7" x14ac:dyDescent="0.2">
      <c r="A194" s="97">
        <v>988</v>
      </c>
      <c r="B194" s="97">
        <v>2000056522332</v>
      </c>
      <c r="C194" s="60" t="s">
        <v>466</v>
      </c>
      <c r="D194" s="98">
        <v>0</v>
      </c>
      <c r="E194" s="99">
        <v>914.26</v>
      </c>
      <c r="F194" s="100">
        <v>0.05</v>
      </c>
      <c r="G194" s="100">
        <v>0.05</v>
      </c>
    </row>
    <row r="195" spans="1:7" x14ac:dyDescent="0.2">
      <c r="A195" s="97">
        <v>992</v>
      </c>
      <c r="B195" s="97">
        <v>2000056527562</v>
      </c>
      <c r="C195" s="60" t="s">
        <v>467</v>
      </c>
      <c r="D195" s="98">
        <v>0</v>
      </c>
      <c r="E195" s="99">
        <v>9622.15</v>
      </c>
      <c r="F195" s="100">
        <v>0.05</v>
      </c>
      <c r="G195" s="100">
        <v>0.05</v>
      </c>
    </row>
    <row r="196" spans="1:7" x14ac:dyDescent="0.2">
      <c r="A196" s="97">
        <v>950</v>
      </c>
      <c r="B196" s="97">
        <v>2000056873498</v>
      </c>
      <c r="C196" s="60" t="s">
        <v>469</v>
      </c>
      <c r="D196" s="98">
        <v>0</v>
      </c>
      <c r="E196" s="99">
        <v>963.59</v>
      </c>
      <c r="F196" s="100">
        <v>0.05</v>
      </c>
      <c r="G196" s="100">
        <v>0.05</v>
      </c>
    </row>
    <row r="197" spans="1:7" x14ac:dyDescent="0.2">
      <c r="A197" s="97" t="s">
        <v>471</v>
      </c>
      <c r="B197" s="97">
        <v>2000056873530</v>
      </c>
      <c r="C197" s="60" t="s">
        <v>472</v>
      </c>
      <c r="D197" s="98">
        <v>0</v>
      </c>
      <c r="E197" s="99">
        <v>1330.43</v>
      </c>
      <c r="F197" s="100">
        <v>0.05</v>
      </c>
      <c r="G197" s="100">
        <v>0.05</v>
      </c>
    </row>
    <row r="198" spans="1:7" x14ac:dyDescent="0.2">
      <c r="A198" s="97" t="s">
        <v>474</v>
      </c>
      <c r="B198" s="97">
        <v>2000056644680</v>
      </c>
      <c r="C198" s="60" t="s">
        <v>475</v>
      </c>
      <c r="D198" s="98">
        <v>0</v>
      </c>
      <c r="E198" s="99">
        <v>270.67</v>
      </c>
      <c r="F198" s="100">
        <v>0.05</v>
      </c>
      <c r="G198" s="100">
        <v>0.05</v>
      </c>
    </row>
    <row r="199" spans="1:7" x14ac:dyDescent="0.2">
      <c r="A199" s="97" t="s">
        <v>477</v>
      </c>
      <c r="B199" s="97">
        <v>2000056774797</v>
      </c>
      <c r="C199" s="60" t="s">
        <v>478</v>
      </c>
      <c r="D199" s="98">
        <v>0</v>
      </c>
      <c r="E199" s="99">
        <v>2533.86</v>
      </c>
      <c r="F199" s="100">
        <v>0.05</v>
      </c>
      <c r="G199" s="100">
        <v>0.05</v>
      </c>
    </row>
    <row r="200" spans="1:7" x14ac:dyDescent="0.2">
      <c r="A200" s="97">
        <v>933</v>
      </c>
      <c r="B200" s="97" t="s">
        <v>479</v>
      </c>
      <c r="C200" s="60" t="s">
        <v>480</v>
      </c>
      <c r="D200" s="98">
        <v>0</v>
      </c>
      <c r="E200" s="99">
        <v>797.35</v>
      </c>
      <c r="F200" s="100">
        <v>0.05</v>
      </c>
      <c r="G200" s="100">
        <v>0.05</v>
      </c>
    </row>
    <row r="201" spans="1:7" x14ac:dyDescent="0.2">
      <c r="A201" s="97" t="s">
        <v>482</v>
      </c>
      <c r="B201" s="97">
        <v>2000057382890</v>
      </c>
      <c r="C201" s="60" t="s">
        <v>483</v>
      </c>
      <c r="D201" s="98">
        <v>0</v>
      </c>
      <c r="E201" s="99">
        <v>338.85</v>
      </c>
      <c r="F201" s="100">
        <v>0.05</v>
      </c>
      <c r="G201" s="100">
        <v>0.05</v>
      </c>
    </row>
    <row r="202" spans="1:7" x14ac:dyDescent="0.2">
      <c r="A202" s="97" t="s">
        <v>485</v>
      </c>
      <c r="B202" s="97">
        <v>2000057829825</v>
      </c>
      <c r="C202" s="60" t="s">
        <v>486</v>
      </c>
      <c r="D202" s="98">
        <v>0</v>
      </c>
      <c r="E202" s="99">
        <v>2404.58</v>
      </c>
      <c r="F202" s="100">
        <v>0.05</v>
      </c>
      <c r="G202" s="100">
        <v>0.05</v>
      </c>
    </row>
    <row r="203" spans="1:7" x14ac:dyDescent="0.2">
      <c r="A203" s="97">
        <v>7373</v>
      </c>
      <c r="B203" s="97">
        <v>7373</v>
      </c>
      <c r="C203" s="60" t="s">
        <v>487</v>
      </c>
      <c r="D203" s="98">
        <v>0</v>
      </c>
      <c r="E203" s="99">
        <v>793</v>
      </c>
      <c r="F203" s="100">
        <v>0.05</v>
      </c>
      <c r="G203" s="100">
        <v>0.05</v>
      </c>
    </row>
    <row r="204" spans="1:7" x14ac:dyDescent="0.2">
      <c r="A204" s="97" t="s">
        <v>489</v>
      </c>
      <c r="B204" s="97">
        <v>2000056721128</v>
      </c>
      <c r="C204" s="60" t="s">
        <v>490</v>
      </c>
      <c r="D204" s="98">
        <v>0</v>
      </c>
      <c r="E204" s="99">
        <v>395.93</v>
      </c>
      <c r="F204" s="100">
        <v>0.05</v>
      </c>
      <c r="G204" s="100">
        <v>0.05</v>
      </c>
    </row>
    <row r="205" spans="1:7" x14ac:dyDescent="0.2">
      <c r="A205" s="97" t="s">
        <v>492</v>
      </c>
      <c r="B205" s="97">
        <v>2000056873503</v>
      </c>
      <c r="C205" s="60" t="s">
        <v>493</v>
      </c>
      <c r="D205" s="98">
        <v>0</v>
      </c>
      <c r="E205" s="99">
        <v>97.56</v>
      </c>
      <c r="F205" s="100">
        <v>0.05</v>
      </c>
      <c r="G205" s="100">
        <v>0.05</v>
      </c>
    </row>
    <row r="206" spans="1:7" x14ac:dyDescent="0.2">
      <c r="A206" s="97" t="s">
        <v>495</v>
      </c>
      <c r="B206" s="97">
        <v>2000056970243</v>
      </c>
      <c r="C206" s="60" t="s">
        <v>496</v>
      </c>
      <c r="D206" s="98">
        <v>0</v>
      </c>
      <c r="E206" s="99">
        <v>410.29</v>
      </c>
      <c r="F206" s="100">
        <v>0.05</v>
      </c>
      <c r="G206" s="100">
        <v>0.05</v>
      </c>
    </row>
    <row r="207" spans="1:7" x14ac:dyDescent="0.2">
      <c r="A207" s="97">
        <v>935</v>
      </c>
      <c r="B207" s="97" t="s">
        <v>479</v>
      </c>
      <c r="C207" s="60" t="s">
        <v>497</v>
      </c>
      <c r="D207" s="98">
        <v>0</v>
      </c>
      <c r="E207" s="99">
        <v>5598.68</v>
      </c>
      <c r="F207" s="100">
        <v>0.05</v>
      </c>
      <c r="G207" s="100">
        <v>0.05</v>
      </c>
    </row>
    <row r="208" spans="1:7" x14ac:dyDescent="0.2">
      <c r="A208" s="97">
        <v>7460</v>
      </c>
      <c r="B208" s="97">
        <v>7460</v>
      </c>
      <c r="C208" s="60" t="s">
        <v>498</v>
      </c>
      <c r="D208" s="98">
        <v>0</v>
      </c>
      <c r="E208" s="99">
        <v>442.33</v>
      </c>
      <c r="F208" s="100">
        <v>0.05</v>
      </c>
      <c r="G208" s="100">
        <v>0.05</v>
      </c>
    </row>
    <row r="209" spans="1:7" x14ac:dyDescent="0.2">
      <c r="A209" s="97" t="s">
        <v>500</v>
      </c>
      <c r="B209" s="97">
        <v>2000056879240</v>
      </c>
      <c r="C209" s="60" t="s">
        <v>501</v>
      </c>
      <c r="D209" s="98">
        <v>0</v>
      </c>
      <c r="E209" s="99">
        <v>284.41000000000003</v>
      </c>
      <c r="F209" s="100">
        <v>0.05</v>
      </c>
      <c r="G209" s="100">
        <v>0.05</v>
      </c>
    </row>
    <row r="210" spans="1:7" x14ac:dyDescent="0.2">
      <c r="A210" s="97" t="s">
        <v>503</v>
      </c>
      <c r="B210" s="97">
        <v>2000056873540</v>
      </c>
      <c r="C210" s="60" t="s">
        <v>504</v>
      </c>
      <c r="D210" s="98">
        <v>0</v>
      </c>
      <c r="E210" s="99">
        <v>163.47999999999999</v>
      </c>
      <c r="F210" s="100">
        <v>0.05</v>
      </c>
      <c r="G210" s="100">
        <v>0.05</v>
      </c>
    </row>
    <row r="211" spans="1:7" x14ac:dyDescent="0.2">
      <c r="A211" s="97" t="s">
        <v>506</v>
      </c>
      <c r="B211" s="97">
        <v>2000057162794</v>
      </c>
      <c r="C211" s="60" t="s">
        <v>507</v>
      </c>
      <c r="D211" s="98">
        <v>0</v>
      </c>
      <c r="E211" s="99">
        <v>393.76</v>
      </c>
      <c r="F211" s="100">
        <v>0.05</v>
      </c>
      <c r="G211" s="100">
        <v>0.05</v>
      </c>
    </row>
    <row r="212" spans="1:7" x14ac:dyDescent="0.2">
      <c r="A212" s="97">
        <v>933</v>
      </c>
      <c r="B212" s="97">
        <v>2000060474257</v>
      </c>
      <c r="C212" s="60" t="s">
        <v>508</v>
      </c>
      <c r="D212" s="98">
        <v>0</v>
      </c>
      <c r="E212" s="99">
        <v>391.48</v>
      </c>
      <c r="F212" s="100">
        <v>0.05</v>
      </c>
      <c r="G212" s="100">
        <v>0.05</v>
      </c>
    </row>
    <row r="213" spans="1:7" x14ac:dyDescent="0.2">
      <c r="A213" s="97" t="s">
        <v>509</v>
      </c>
      <c r="B213" s="97">
        <v>2000057983847</v>
      </c>
      <c r="C213" s="60" t="s">
        <v>510</v>
      </c>
      <c r="D213" s="98">
        <v>0</v>
      </c>
      <c r="E213" s="99">
        <v>1901.19</v>
      </c>
      <c r="F213" s="100">
        <v>0.05</v>
      </c>
      <c r="G213" s="100">
        <v>0.05</v>
      </c>
    </row>
    <row r="214" spans="1:7" x14ac:dyDescent="0.2">
      <c r="A214" s="97">
        <v>7516</v>
      </c>
      <c r="B214" s="97">
        <v>7516</v>
      </c>
      <c r="C214" s="60" t="s">
        <v>511</v>
      </c>
      <c r="D214" s="98">
        <v>0</v>
      </c>
      <c r="E214" s="99">
        <v>727.27</v>
      </c>
      <c r="F214" s="100">
        <v>0.05</v>
      </c>
      <c r="G214" s="100">
        <v>0.05</v>
      </c>
    </row>
    <row r="215" spans="1:7" x14ac:dyDescent="0.2">
      <c r="A215" s="97" t="s">
        <v>513</v>
      </c>
      <c r="B215" s="97">
        <v>2000057082474</v>
      </c>
      <c r="C215" s="60" t="s">
        <v>514</v>
      </c>
      <c r="D215" s="98">
        <v>0</v>
      </c>
      <c r="E215" s="99">
        <v>253.24</v>
      </c>
      <c r="F215" s="100">
        <v>0.05</v>
      </c>
      <c r="G215" s="100">
        <v>0.05</v>
      </c>
    </row>
    <row r="216" spans="1:7" x14ac:dyDescent="0.2">
      <c r="A216" s="97">
        <v>7528</v>
      </c>
      <c r="B216" s="97">
        <v>7528</v>
      </c>
      <c r="C216" s="60" t="s">
        <v>515</v>
      </c>
      <c r="D216" s="98">
        <v>0</v>
      </c>
      <c r="E216" s="99">
        <v>767.72</v>
      </c>
      <c r="F216" s="100">
        <v>0.05</v>
      </c>
      <c r="G216" s="100">
        <v>0.05</v>
      </c>
    </row>
    <row r="217" spans="1:7" x14ac:dyDescent="0.2">
      <c r="A217" s="97" t="s">
        <v>517</v>
      </c>
      <c r="B217" s="97">
        <v>2000056212186</v>
      </c>
      <c r="C217" s="60" t="s">
        <v>518</v>
      </c>
      <c r="D217" s="98">
        <v>0</v>
      </c>
      <c r="E217" s="99">
        <v>449.28</v>
      </c>
      <c r="F217" s="100">
        <v>0.05</v>
      </c>
      <c r="G217" s="100">
        <v>0.05</v>
      </c>
    </row>
    <row r="218" spans="1:7" x14ac:dyDescent="0.2">
      <c r="A218" s="97">
        <v>933</v>
      </c>
      <c r="B218" s="97" t="s">
        <v>479</v>
      </c>
      <c r="C218" s="60" t="s">
        <v>519</v>
      </c>
      <c r="D218" s="98">
        <v>0</v>
      </c>
      <c r="E218" s="99">
        <v>350.28</v>
      </c>
      <c r="F218" s="100">
        <v>0.05</v>
      </c>
      <c r="G218" s="100">
        <v>0.05</v>
      </c>
    </row>
    <row r="219" spans="1:7" x14ac:dyDescent="0.2">
      <c r="A219" s="97">
        <v>935</v>
      </c>
      <c r="B219" s="97" t="s">
        <v>479</v>
      </c>
      <c r="C219" s="60" t="s">
        <v>520</v>
      </c>
      <c r="D219" s="98">
        <v>0</v>
      </c>
      <c r="E219" s="99">
        <v>2359.0500000000002</v>
      </c>
      <c r="F219" s="100">
        <v>0.05</v>
      </c>
      <c r="G219" s="100">
        <v>0.05</v>
      </c>
    </row>
    <row r="220" spans="1:7" x14ac:dyDescent="0.2">
      <c r="A220" s="97">
        <v>933</v>
      </c>
      <c r="B220" s="97">
        <v>2000057906657</v>
      </c>
      <c r="C220" s="60" t="s">
        <v>527</v>
      </c>
      <c r="D220" s="98">
        <v>0</v>
      </c>
      <c r="E220" s="99">
        <v>595.19000000000005</v>
      </c>
      <c r="F220" s="100">
        <v>0.05</v>
      </c>
      <c r="G220" s="100">
        <v>0.05</v>
      </c>
    </row>
    <row r="221" spans="1:7" x14ac:dyDescent="0.2">
      <c r="A221" s="97">
        <v>933</v>
      </c>
      <c r="B221" s="97">
        <v>2000060019385</v>
      </c>
      <c r="C221" s="60" t="s">
        <v>528</v>
      </c>
      <c r="D221" s="98">
        <v>0</v>
      </c>
      <c r="E221" s="99">
        <v>1201.25</v>
      </c>
      <c r="F221" s="100">
        <v>0.05</v>
      </c>
      <c r="G221" s="100">
        <v>0.05</v>
      </c>
    </row>
    <row r="222" spans="1:7" x14ac:dyDescent="0.2">
      <c r="A222" s="97">
        <v>933</v>
      </c>
      <c r="B222" s="97" t="s">
        <v>479</v>
      </c>
      <c r="C222" s="60" t="s">
        <v>529</v>
      </c>
      <c r="D222" s="98">
        <v>0</v>
      </c>
      <c r="E222" s="99">
        <v>407.07</v>
      </c>
      <c r="F222" s="100">
        <v>0.05</v>
      </c>
      <c r="G222" s="100">
        <v>0.05</v>
      </c>
    </row>
    <row r="223" spans="1:7" x14ac:dyDescent="0.2">
      <c r="A223" s="97">
        <v>933</v>
      </c>
      <c r="B223" s="97" t="s">
        <v>479</v>
      </c>
      <c r="C223" s="60" t="s">
        <v>531</v>
      </c>
      <c r="D223" s="98">
        <v>0</v>
      </c>
      <c r="E223" s="99">
        <v>2132.6</v>
      </c>
      <c r="F223" s="100">
        <v>0.05</v>
      </c>
      <c r="G223" s="100">
        <v>0.05</v>
      </c>
    </row>
    <row r="224" spans="1:7" x14ac:dyDescent="0.2">
      <c r="A224" s="97">
        <v>933</v>
      </c>
      <c r="B224" s="97" t="s">
        <v>294</v>
      </c>
      <c r="C224" s="60" t="s">
        <v>532</v>
      </c>
      <c r="D224" s="98">
        <v>0</v>
      </c>
      <c r="E224" s="99">
        <v>2473.71</v>
      </c>
      <c r="F224" s="100">
        <v>0.05</v>
      </c>
      <c r="G224" s="100">
        <v>0.05</v>
      </c>
    </row>
    <row r="225" spans="1:7" x14ac:dyDescent="0.2">
      <c r="A225" s="97">
        <v>933</v>
      </c>
      <c r="B225" s="97">
        <v>2000060314136</v>
      </c>
      <c r="C225" s="60" t="s">
        <v>535</v>
      </c>
      <c r="D225" s="98">
        <v>0</v>
      </c>
      <c r="E225" s="99">
        <v>0</v>
      </c>
      <c r="F225" s="100">
        <v>0</v>
      </c>
      <c r="G225" s="100">
        <v>0</v>
      </c>
    </row>
    <row r="226" spans="1:7" x14ac:dyDescent="0.2">
      <c r="A226" s="97">
        <v>935</v>
      </c>
      <c r="B226" s="97" t="s">
        <v>479</v>
      </c>
      <c r="C226" s="60" t="s">
        <v>536</v>
      </c>
      <c r="D226" s="98">
        <v>0</v>
      </c>
      <c r="E226" s="99">
        <v>4035.18</v>
      </c>
      <c r="F226" s="100">
        <v>0.05</v>
      </c>
      <c r="G226" s="100">
        <v>0.05</v>
      </c>
    </row>
    <row r="227" spans="1:7" x14ac:dyDescent="0.2">
      <c r="A227" s="97">
        <v>933</v>
      </c>
      <c r="B227" s="97" t="s">
        <v>479</v>
      </c>
      <c r="C227" s="60" t="s">
        <v>537</v>
      </c>
      <c r="D227" s="98">
        <v>0</v>
      </c>
      <c r="E227" s="99">
        <v>679.81</v>
      </c>
      <c r="F227" s="100">
        <v>0.05</v>
      </c>
      <c r="G227" s="100">
        <v>0.05</v>
      </c>
    </row>
    <row r="228" spans="1:7" x14ac:dyDescent="0.2">
      <c r="A228" s="97">
        <v>610</v>
      </c>
      <c r="B228" s="97">
        <v>2000057985409</v>
      </c>
      <c r="C228" s="60" t="s">
        <v>540</v>
      </c>
      <c r="D228" s="98">
        <v>0</v>
      </c>
      <c r="E228" s="99">
        <v>1089.6099999999999</v>
      </c>
      <c r="F228" s="100">
        <v>0.05</v>
      </c>
      <c r="G228" s="100">
        <v>0.05</v>
      </c>
    </row>
    <row r="229" spans="1:7" x14ac:dyDescent="0.2">
      <c r="A229" s="97">
        <v>933</v>
      </c>
      <c r="B229" s="97">
        <v>2000060051342</v>
      </c>
      <c r="C229" s="60" t="s">
        <v>541</v>
      </c>
      <c r="D229" s="98">
        <v>0</v>
      </c>
      <c r="E229" s="99">
        <v>1050.58</v>
      </c>
      <c r="F229" s="100">
        <v>0.05</v>
      </c>
      <c r="G229" s="100">
        <v>0.05</v>
      </c>
    </row>
    <row r="230" spans="1:7" x14ac:dyDescent="0.2">
      <c r="A230" s="97">
        <v>933</v>
      </c>
      <c r="B230" s="97">
        <v>2000060085731</v>
      </c>
      <c r="C230" s="60" t="s">
        <v>544</v>
      </c>
      <c r="D230" s="98">
        <v>0</v>
      </c>
      <c r="E230" s="99">
        <v>8442.99</v>
      </c>
      <c r="F230" s="100">
        <v>0.05</v>
      </c>
      <c r="G230" s="100">
        <v>0.05</v>
      </c>
    </row>
    <row r="231" spans="1:7" x14ac:dyDescent="0.2">
      <c r="A231" s="97" t="s">
        <v>546</v>
      </c>
      <c r="B231" s="97">
        <v>2000056872607</v>
      </c>
      <c r="C231" s="60" t="s">
        <v>547</v>
      </c>
      <c r="D231" s="98">
        <v>0</v>
      </c>
      <c r="E231" s="99">
        <v>187.87</v>
      </c>
      <c r="F231" s="100">
        <v>0.05</v>
      </c>
      <c r="G231" s="100">
        <v>0.05</v>
      </c>
    </row>
    <row r="232" spans="1:7" x14ac:dyDescent="0.2">
      <c r="A232" s="97" t="s">
        <v>549</v>
      </c>
      <c r="B232" s="97">
        <v>2000060045126</v>
      </c>
      <c r="C232" s="60" t="s">
        <v>550</v>
      </c>
      <c r="D232" s="98">
        <v>0</v>
      </c>
      <c r="E232" s="99">
        <v>219.81</v>
      </c>
      <c r="F232" s="100">
        <v>0.05</v>
      </c>
      <c r="G232" s="100">
        <v>0.05</v>
      </c>
    </row>
    <row r="233" spans="1:7" x14ac:dyDescent="0.2">
      <c r="A233" s="97">
        <v>933</v>
      </c>
      <c r="B233" s="97" t="s">
        <v>479</v>
      </c>
      <c r="C233" s="60" t="s">
        <v>551</v>
      </c>
      <c r="D233" s="98">
        <v>0</v>
      </c>
      <c r="E233" s="99">
        <v>3257.67</v>
      </c>
      <c r="F233" s="100">
        <v>0.05</v>
      </c>
      <c r="G233" s="100">
        <v>0.05</v>
      </c>
    </row>
    <row r="234" spans="1:7" x14ac:dyDescent="0.2">
      <c r="A234" s="97">
        <v>933</v>
      </c>
      <c r="B234" s="97">
        <v>2000060144129</v>
      </c>
      <c r="C234" s="60" t="s">
        <v>552</v>
      </c>
      <c r="D234" s="98">
        <v>0</v>
      </c>
      <c r="E234" s="99">
        <v>701.97</v>
      </c>
      <c r="F234" s="100">
        <v>0.05</v>
      </c>
      <c r="G234" s="100">
        <v>0.05</v>
      </c>
    </row>
    <row r="235" spans="1:7" x14ac:dyDescent="0.2">
      <c r="A235" s="97">
        <v>935</v>
      </c>
      <c r="B235" s="97">
        <v>2000060138091</v>
      </c>
      <c r="C235" s="60" t="s">
        <v>553</v>
      </c>
      <c r="D235" s="98">
        <v>0</v>
      </c>
      <c r="E235" s="99">
        <v>18560.78</v>
      </c>
      <c r="F235" s="100">
        <v>0.05</v>
      </c>
      <c r="G235" s="100">
        <v>0.05</v>
      </c>
    </row>
    <row r="236" spans="1:7" x14ac:dyDescent="0.2">
      <c r="A236" s="97">
        <v>933</v>
      </c>
      <c r="B236" s="97">
        <v>2000060129352</v>
      </c>
      <c r="C236" s="60" t="s">
        <v>554</v>
      </c>
      <c r="D236" s="98">
        <v>0</v>
      </c>
      <c r="E236" s="99">
        <v>806.61</v>
      </c>
      <c r="F236" s="100">
        <v>0.05</v>
      </c>
      <c r="G236" s="100">
        <v>0.05</v>
      </c>
    </row>
    <row r="237" spans="1:7" x14ac:dyDescent="0.2">
      <c r="A237" s="97">
        <v>933</v>
      </c>
      <c r="B237" s="97">
        <v>2000060127123</v>
      </c>
      <c r="C237" s="60" t="s">
        <v>555</v>
      </c>
      <c r="D237" s="98">
        <v>0</v>
      </c>
      <c r="E237" s="99">
        <v>326.52999999999997</v>
      </c>
      <c r="F237" s="100">
        <v>0.05</v>
      </c>
      <c r="G237" s="100">
        <v>0.05</v>
      </c>
    </row>
    <row r="238" spans="1:7" x14ac:dyDescent="0.2">
      <c r="A238" s="97">
        <v>933</v>
      </c>
      <c r="B238" s="97">
        <v>2000060253236</v>
      </c>
      <c r="C238" s="60" t="s">
        <v>556</v>
      </c>
      <c r="D238" s="98">
        <v>0</v>
      </c>
      <c r="E238" s="99">
        <v>445</v>
      </c>
      <c r="F238" s="100">
        <v>0.05</v>
      </c>
      <c r="G238" s="100">
        <v>0.05</v>
      </c>
    </row>
    <row r="239" spans="1:7" x14ac:dyDescent="0.2">
      <c r="A239" s="97">
        <v>933</v>
      </c>
      <c r="B239" s="97">
        <v>2000060212815</v>
      </c>
      <c r="C239" s="60" t="s">
        <v>557</v>
      </c>
      <c r="D239" s="98">
        <v>0</v>
      </c>
      <c r="E239" s="99">
        <v>3246.86</v>
      </c>
      <c r="F239" s="100">
        <v>0.05</v>
      </c>
      <c r="G239" s="100">
        <v>0.05</v>
      </c>
    </row>
    <row r="240" spans="1:7" x14ac:dyDescent="0.2">
      <c r="A240" s="97">
        <v>933</v>
      </c>
      <c r="B240" s="97">
        <v>2000060330787</v>
      </c>
      <c r="C240" s="60" t="s">
        <v>558</v>
      </c>
      <c r="D240" s="98">
        <v>0</v>
      </c>
      <c r="E240" s="99">
        <v>10152.57</v>
      </c>
      <c r="F240" s="100">
        <v>0.05</v>
      </c>
      <c r="G240" s="100">
        <v>0.05</v>
      </c>
    </row>
    <row r="241" spans="1:7" x14ac:dyDescent="0.2">
      <c r="A241" s="97">
        <v>933</v>
      </c>
      <c r="B241" s="97" t="s">
        <v>479</v>
      </c>
      <c r="C241" s="60" t="s">
        <v>559</v>
      </c>
      <c r="D241" s="98">
        <v>0</v>
      </c>
      <c r="E241" s="99">
        <v>318.19</v>
      </c>
      <c r="F241" s="100">
        <v>0.05</v>
      </c>
      <c r="G241" s="100">
        <v>0.05</v>
      </c>
    </row>
  </sheetData>
  <mergeCells count="2">
    <mergeCell ref="A2:G2"/>
    <mergeCell ref="A1:G1"/>
  </mergeCells>
  <pageMargins left="0.70866141732283472" right="0.70866141732283472" top="0.94488188976377963" bottom="0.74803149606299213" header="0.31496062992125984" footer="0.31496062992125984"/>
  <pageSetup paperSize="9" scale="89" fitToHeight="0" orientation="landscape" r:id="rId1"/>
  <headerFooter differentFirst="1" scaleWithDoc="0">
    <oddFooter>&amp;L&amp;8Note: The list of MPANs / MSIDs provided may be incomplete; the DNO reserves the right to apply the listed charges to any other MPANs / MSIDs associated with the site.&amp;R&amp;P of &amp;N</oddFooter>
    <firstHeader>&amp;L
Annex 2b - Schedule of Export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L23"/>
  <sheetViews>
    <sheetView showGridLines="0" zoomScale="80" zoomScaleNormal="80" zoomScaleSheetLayoutView="100" workbookViewId="0"/>
  </sheetViews>
  <sheetFormatPr defaultColWidth="8.7109375" defaultRowHeight="12.75" x14ac:dyDescent="0.2"/>
  <cols>
    <col min="1" max="1" width="27.42578125" customWidth="1"/>
    <col min="2" max="2" width="14.140625" customWidth="1"/>
    <col min="3" max="3" width="9.140625"/>
    <col min="4" max="10" width="16.5703125" customWidth="1"/>
    <col min="11" max="16384" width="8.7109375" style="51"/>
  </cols>
  <sheetData>
    <row r="1" spans="1:12" s="78" customFormat="1" ht="27.75" customHeight="1" x14ac:dyDescent="0.2">
      <c r="A1" s="52" t="s">
        <v>38</v>
      </c>
      <c r="B1" s="3"/>
      <c r="C1" s="2"/>
      <c r="D1" s="3"/>
      <c r="E1" s="3"/>
      <c r="F1" s="3"/>
      <c r="G1" s="8"/>
      <c r="H1" s="4"/>
      <c r="I1" s="4"/>
      <c r="J1" s="2"/>
    </row>
    <row r="2" spans="1:12" s="78" customFormat="1" ht="27" customHeight="1" x14ac:dyDescent="0.2">
      <c r="A2" s="207" t="str">
        <f>Overview!B4&amp; " - Effective from "&amp;Overview!D4&amp;" - "&amp;Overview!E4&amp;" LV and HV tariffs"</f>
        <v>Southern Electric Power Distribution plc - Effective from 1 April 2025 - Final LV and HV tariffs</v>
      </c>
      <c r="B2" s="207"/>
      <c r="C2" s="207"/>
      <c r="D2" s="207"/>
      <c r="E2" s="207"/>
      <c r="F2" s="207"/>
      <c r="G2" s="207"/>
      <c r="H2" s="207"/>
      <c r="I2" s="207"/>
      <c r="J2" s="207"/>
      <c r="K2" s="51"/>
      <c r="L2" s="51"/>
    </row>
    <row r="3" spans="1:12" s="78" customFormat="1" ht="27" customHeight="1" x14ac:dyDescent="0.2">
      <c r="A3" s="242" t="s">
        <v>560</v>
      </c>
      <c r="B3" s="242"/>
      <c r="C3" s="242"/>
      <c r="D3" s="242"/>
      <c r="E3" s="242"/>
      <c r="F3" s="242"/>
      <c r="G3" s="242"/>
      <c r="H3" s="242"/>
      <c r="I3" s="242"/>
      <c r="J3" s="242"/>
      <c r="K3" s="51"/>
      <c r="L3" s="51"/>
    </row>
    <row r="4" spans="1:12" s="78" customFormat="1" ht="71.25" customHeight="1" x14ac:dyDescent="0.2">
      <c r="A4" s="14"/>
      <c r="B4" s="27" t="s">
        <v>71</v>
      </c>
      <c r="C4" s="13" t="s">
        <v>63</v>
      </c>
      <c r="D4" s="56" t="s">
        <v>64</v>
      </c>
      <c r="E4" s="56" t="s">
        <v>65</v>
      </c>
      <c r="F4" s="56" t="s">
        <v>66</v>
      </c>
      <c r="G4" s="13" t="s">
        <v>67</v>
      </c>
      <c r="H4" s="13"/>
      <c r="I4" s="13"/>
      <c r="J4" s="13"/>
      <c r="K4" s="51"/>
      <c r="L4" s="51"/>
    </row>
    <row r="5" spans="1:12" s="78" customFormat="1" ht="25.5" x14ac:dyDescent="0.2">
      <c r="A5" s="15" t="s">
        <v>72</v>
      </c>
      <c r="B5" s="26" t="s">
        <v>75</v>
      </c>
      <c r="C5" s="16" t="s">
        <v>74</v>
      </c>
      <c r="D5" s="17">
        <v>12.227</v>
      </c>
      <c r="E5" s="17">
        <v>1.6419999999999999</v>
      </c>
      <c r="F5" s="17">
        <v>8.4000000000000005E-2</v>
      </c>
      <c r="G5" s="18">
        <v>4.87</v>
      </c>
      <c r="H5" s="25"/>
      <c r="I5" s="25"/>
      <c r="J5" s="25"/>
      <c r="K5" s="51"/>
      <c r="L5" s="51"/>
    </row>
    <row r="6" spans="1:12" s="78" customFormat="1" ht="28.5" x14ac:dyDescent="0.2">
      <c r="A6" s="15" t="s">
        <v>76</v>
      </c>
      <c r="B6" s="26" t="s">
        <v>79</v>
      </c>
      <c r="C6" s="16" t="s">
        <v>78</v>
      </c>
      <c r="D6" s="17">
        <v>12.227</v>
      </c>
      <c r="E6" s="17">
        <v>1.6419999999999999</v>
      </c>
      <c r="F6" s="17">
        <v>8.4000000000000005E-2</v>
      </c>
      <c r="G6" s="25"/>
      <c r="H6" s="25"/>
      <c r="I6" s="25"/>
      <c r="J6" s="25"/>
      <c r="K6" s="51"/>
      <c r="L6" s="51"/>
    </row>
    <row r="7" spans="1:12" s="78" customFormat="1" ht="28.5" x14ac:dyDescent="0.2">
      <c r="A7" s="15" t="s">
        <v>80</v>
      </c>
      <c r="B7" s="26" t="s">
        <v>83</v>
      </c>
      <c r="C7" s="16" t="s">
        <v>82</v>
      </c>
      <c r="D7" s="17">
        <v>11.827</v>
      </c>
      <c r="E7" s="17">
        <v>1.589</v>
      </c>
      <c r="F7" s="17">
        <v>8.2000000000000003E-2</v>
      </c>
      <c r="G7" s="18">
        <v>14.13</v>
      </c>
      <c r="H7" s="25"/>
      <c r="I7" s="25"/>
      <c r="J7" s="25"/>
      <c r="K7" s="51"/>
      <c r="L7" s="51"/>
    </row>
    <row r="8" spans="1:12" s="78" customFormat="1" ht="28.5" x14ac:dyDescent="0.2">
      <c r="A8" s="15" t="s">
        <v>84</v>
      </c>
      <c r="B8" s="26" t="s">
        <v>86</v>
      </c>
      <c r="C8" s="16" t="s">
        <v>82</v>
      </c>
      <c r="D8" s="17">
        <v>11.827</v>
      </c>
      <c r="E8" s="17">
        <v>1.589</v>
      </c>
      <c r="F8" s="17">
        <v>8.2000000000000003E-2</v>
      </c>
      <c r="G8" s="18">
        <v>7.66</v>
      </c>
      <c r="H8" s="25"/>
      <c r="I8" s="25"/>
      <c r="J8" s="25"/>
      <c r="K8" s="51"/>
      <c r="L8" s="51"/>
    </row>
    <row r="9" spans="1:12" s="78" customFormat="1" ht="28.5" x14ac:dyDescent="0.2">
      <c r="A9" s="15" t="s">
        <v>87</v>
      </c>
      <c r="B9" s="26" t="s">
        <v>89</v>
      </c>
      <c r="C9" s="16" t="s">
        <v>82</v>
      </c>
      <c r="D9" s="17">
        <v>11.779</v>
      </c>
      <c r="E9" s="17">
        <v>1.5409999999999999</v>
      </c>
      <c r="F9" s="17">
        <v>3.4000000000000002E-2</v>
      </c>
      <c r="G9" s="18">
        <v>0</v>
      </c>
      <c r="H9" s="25"/>
      <c r="I9" s="25"/>
      <c r="J9" s="25"/>
      <c r="K9" s="51"/>
      <c r="L9" s="51"/>
    </row>
    <row r="10" spans="1:12" s="78" customFormat="1" ht="28.5" x14ac:dyDescent="0.2">
      <c r="A10" s="15" t="s">
        <v>90</v>
      </c>
      <c r="B10" s="26" t="s">
        <v>92</v>
      </c>
      <c r="C10" s="16" t="s">
        <v>82</v>
      </c>
      <c r="D10" s="17">
        <v>11.551</v>
      </c>
      <c r="E10" s="17">
        <v>1.3129999999999999</v>
      </c>
      <c r="F10" s="17">
        <v>0</v>
      </c>
      <c r="G10" s="18">
        <v>0</v>
      </c>
      <c r="H10" s="25"/>
      <c r="I10" s="25"/>
      <c r="J10" s="25"/>
      <c r="K10" s="51"/>
      <c r="L10" s="51"/>
    </row>
    <row r="11" spans="1:12" s="78" customFormat="1" ht="28.5" x14ac:dyDescent="0.2">
      <c r="A11" s="15" t="s">
        <v>93</v>
      </c>
      <c r="B11" s="26" t="s">
        <v>95</v>
      </c>
      <c r="C11" s="16" t="s">
        <v>82</v>
      </c>
      <c r="D11" s="17">
        <v>11.298999999999999</v>
      </c>
      <c r="E11" s="17">
        <v>1.0609999999999999</v>
      </c>
      <c r="F11" s="17">
        <v>0</v>
      </c>
      <c r="G11" s="18">
        <v>0</v>
      </c>
      <c r="H11" s="25"/>
      <c r="I11" s="25"/>
      <c r="J11" s="25"/>
      <c r="K11" s="51"/>
      <c r="L11" s="51"/>
    </row>
    <row r="12" spans="1:12" s="78" customFormat="1" ht="28.5" x14ac:dyDescent="0.2">
      <c r="A12" s="15" t="s">
        <v>96</v>
      </c>
      <c r="B12" s="26" t="s">
        <v>99</v>
      </c>
      <c r="C12" s="16" t="s">
        <v>98</v>
      </c>
      <c r="D12" s="17">
        <v>11.827</v>
      </c>
      <c r="E12" s="17">
        <v>1.589</v>
      </c>
      <c r="F12" s="17">
        <v>8.2000000000000003E-2</v>
      </c>
      <c r="G12" s="25"/>
      <c r="H12" s="25"/>
      <c r="I12" s="25"/>
      <c r="J12" s="25"/>
      <c r="K12" s="51"/>
      <c r="L12" s="51"/>
    </row>
    <row r="13" spans="1:12" x14ac:dyDescent="0.2">
      <c r="A13" s="196" t="s">
        <v>561</v>
      </c>
      <c r="B13" s="238" t="s">
        <v>562</v>
      </c>
      <c r="C13" s="238"/>
      <c r="D13" s="238"/>
      <c r="E13" s="238"/>
      <c r="F13" s="238"/>
      <c r="G13" s="238"/>
      <c r="H13" s="239"/>
      <c r="I13" s="239"/>
      <c r="J13" s="239"/>
    </row>
    <row r="14" spans="1:12" x14ac:dyDescent="0.2">
      <c r="A14" s="51"/>
      <c r="B14" s="51"/>
      <c r="C14" s="51"/>
      <c r="D14" s="51"/>
      <c r="E14" s="51"/>
      <c r="F14" s="51"/>
      <c r="G14" s="51"/>
      <c r="H14" s="51"/>
      <c r="I14" s="51"/>
      <c r="J14" s="51"/>
    </row>
    <row r="15" spans="1:12" x14ac:dyDescent="0.2">
      <c r="A15" s="51"/>
      <c r="B15" s="51"/>
      <c r="C15" s="51"/>
      <c r="D15" s="51"/>
      <c r="E15" s="51"/>
      <c r="F15" s="51"/>
      <c r="G15" s="51"/>
      <c r="H15" s="51"/>
      <c r="I15" s="51"/>
      <c r="J15" s="51"/>
    </row>
    <row r="16" spans="1:12" s="78" customFormat="1" ht="27" customHeight="1" x14ac:dyDescent="0.2">
      <c r="A16" s="242" t="s">
        <v>563</v>
      </c>
      <c r="B16" s="242"/>
      <c r="C16" s="242"/>
      <c r="D16" s="242"/>
      <c r="E16" s="242"/>
      <c r="F16" s="242"/>
      <c r="G16" s="242"/>
      <c r="H16" s="242"/>
      <c r="I16" s="242"/>
      <c r="J16" s="242"/>
      <c r="K16" s="51"/>
      <c r="L16" s="51"/>
    </row>
    <row r="17" spans="1:12" s="78" customFormat="1" ht="58.5" customHeight="1" x14ac:dyDescent="0.2">
      <c r="A17" s="14"/>
      <c r="B17" s="27" t="s">
        <v>71</v>
      </c>
      <c r="C17" s="13" t="s">
        <v>63</v>
      </c>
      <c r="D17" s="56" t="s">
        <v>64</v>
      </c>
      <c r="E17" s="56" t="s">
        <v>65</v>
      </c>
      <c r="F17" s="56" t="s">
        <v>66</v>
      </c>
      <c r="G17" s="13" t="s">
        <v>67</v>
      </c>
      <c r="H17" s="13" t="s">
        <v>68</v>
      </c>
      <c r="I17" s="27" t="s">
        <v>69</v>
      </c>
      <c r="J17" s="13" t="s">
        <v>70</v>
      </c>
      <c r="K17" s="51"/>
      <c r="L17" s="51"/>
    </row>
    <row r="18" spans="1:12" s="78" customFormat="1" ht="32.25" customHeight="1" x14ac:dyDescent="0.2">
      <c r="A18" s="15"/>
      <c r="B18" s="26"/>
      <c r="C18" s="16">
        <v>0</v>
      </c>
      <c r="D18" s="17"/>
      <c r="E18" s="17"/>
      <c r="F18" s="17"/>
      <c r="G18" s="18"/>
      <c r="H18" s="18"/>
      <c r="I18" s="18"/>
      <c r="J18" s="17"/>
      <c r="K18" s="51"/>
      <c r="L18" s="51"/>
    </row>
    <row r="19" spans="1:12" x14ac:dyDescent="0.2">
      <c r="A19" s="245" t="s">
        <v>561</v>
      </c>
      <c r="B19" s="243" t="s">
        <v>42</v>
      </c>
      <c r="C19" s="243"/>
      <c r="D19" s="243"/>
      <c r="E19" s="243"/>
      <c r="F19" s="243"/>
      <c r="G19" s="243"/>
      <c r="H19" s="244"/>
      <c r="I19" s="244"/>
      <c r="J19" s="244"/>
    </row>
    <row r="20" spans="1:12" x14ac:dyDescent="0.2">
      <c r="A20" s="245"/>
      <c r="B20" s="238" t="s">
        <v>564</v>
      </c>
      <c r="C20" s="238"/>
      <c r="D20" s="238"/>
      <c r="E20" s="238"/>
      <c r="F20" s="238"/>
      <c r="G20" s="238"/>
      <c r="H20" s="239"/>
      <c r="I20" s="239"/>
      <c r="J20" s="239"/>
    </row>
    <row r="21" spans="1:12" x14ac:dyDescent="0.2">
      <c r="A21" s="246"/>
      <c r="B21" s="238" t="s">
        <v>565</v>
      </c>
      <c r="C21" s="238"/>
      <c r="D21" s="238"/>
      <c r="E21" s="238"/>
      <c r="F21" s="238"/>
      <c r="G21" s="238"/>
      <c r="H21" s="239"/>
      <c r="I21" s="239"/>
      <c r="J21" s="239"/>
    </row>
    <row r="22" spans="1:12" ht="26.45" customHeight="1" x14ac:dyDescent="0.2">
      <c r="A22" s="246"/>
      <c r="B22" s="240" t="s">
        <v>566</v>
      </c>
      <c r="C22" s="240"/>
      <c r="D22" s="240"/>
      <c r="E22" s="240"/>
      <c r="F22" s="240"/>
      <c r="G22" s="240"/>
      <c r="H22" s="241"/>
      <c r="I22" s="241"/>
      <c r="J22" s="241"/>
    </row>
    <row r="23" spans="1:12" x14ac:dyDescent="0.2">
      <c r="A23" s="246"/>
      <c r="B23" s="238" t="s">
        <v>567</v>
      </c>
      <c r="C23" s="238"/>
      <c r="D23" s="238"/>
      <c r="E23" s="238"/>
      <c r="F23" s="238"/>
      <c r="G23" s="238"/>
      <c r="H23" s="239"/>
      <c r="I23" s="239"/>
      <c r="J23" s="239"/>
    </row>
  </sheetData>
  <customSheetViews>
    <customSheetView guid="{5032A364-B81A-48DA-88DA-AB3B86B47EE9}" scale="80" fitToPage="1">
      <selection activeCell="A2" sqref="A2:J2"/>
      <pageMargins left="0" right="0" top="0" bottom="0" header="0" footer="0"/>
      <pageSetup paperSize="9" scale="57" fitToHeight="0" orientation="portrait" r:id="rId1"/>
      <headerFooter scaleWithDoc="0">
        <oddHeader>&amp;L
&amp;"Arial,Bold"Annex 3&amp;"Arial,Regular" - Schedule of Chargesfor use of the Distribution System to Preserved/Additional LLFC Classes</oddHeader>
        <oddFooter>&amp;C&amp;P of &amp;N</oddFooter>
      </headerFooter>
    </customSheetView>
  </customSheetViews>
  <mergeCells count="10">
    <mergeCell ref="B23:J23"/>
    <mergeCell ref="B22:J22"/>
    <mergeCell ref="A2:J2"/>
    <mergeCell ref="A3:J3"/>
    <mergeCell ref="B13:J13"/>
    <mergeCell ref="B21:J21"/>
    <mergeCell ref="A16:J16"/>
    <mergeCell ref="B19:J19"/>
    <mergeCell ref="B20:J20"/>
    <mergeCell ref="A19:A23"/>
  </mergeCells>
  <phoneticPr fontId="11" type="noConversion"/>
  <hyperlinks>
    <hyperlink ref="A1" location="Overview!A1" display="Back to Overview" xr:uid="{00000000-0004-0000-0500-000000000000}"/>
  </hyperlinks>
  <pageMargins left="0.70866141732283472" right="0.70866141732283472" top="1.0236220472440944" bottom="0.74803149606299213" header="0.31496062992125984" footer="0.31496062992125984"/>
  <pageSetup paperSize="9" scale="54" fitToHeight="0" orientation="portrait" r:id="rId2"/>
  <headerFooter scaleWithDoc="0">
    <oddHeader>&amp;L
&amp;"Arial,Bold"Annex 3&amp;"Arial,Regular" - Schedule of Chargesfor use of the Distribution System to Preserved/Additional LLFC Classes</oddHeader>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M203"/>
  <sheetViews>
    <sheetView zoomScale="60" zoomScaleNormal="60" zoomScaleSheetLayoutView="85" workbookViewId="0"/>
  </sheetViews>
  <sheetFormatPr defaultColWidth="9.140625" defaultRowHeight="27.75" customHeight="1" x14ac:dyDescent="0.2"/>
  <cols>
    <col min="1" max="1" width="58" style="2" bestFit="1" customWidth="1"/>
    <col min="2" max="2" width="17.7109375" style="3" customWidth="1"/>
    <col min="3" max="4" width="17.7109375" style="2" customWidth="1"/>
    <col min="5" max="7" width="17.7109375" style="3" customWidth="1"/>
    <col min="8" max="9" width="17.7109375" style="7" customWidth="1"/>
    <col min="10" max="10" width="17.7109375" style="4" customWidth="1"/>
    <col min="11" max="11" width="15.5703125" style="4" customWidth="1"/>
    <col min="12" max="17" width="15.5703125" style="2" customWidth="1"/>
    <col min="18" max="16384" width="9.140625" style="2"/>
  </cols>
  <sheetData>
    <row r="1" spans="1:13" ht="27.75" customHeight="1" x14ac:dyDescent="0.2">
      <c r="A1" s="52" t="s">
        <v>38</v>
      </c>
      <c r="B1" s="251" t="s">
        <v>568</v>
      </c>
      <c r="C1" s="252"/>
      <c r="D1" s="252"/>
      <c r="F1" s="253" t="s">
        <v>569</v>
      </c>
      <c r="G1" s="254"/>
      <c r="H1" s="255"/>
      <c r="I1" s="4"/>
      <c r="J1" s="2"/>
      <c r="K1" s="2"/>
    </row>
    <row r="2" spans="1:13" ht="31.5" customHeight="1" x14ac:dyDescent="0.2">
      <c r="A2" s="256" t="str">
        <f>Overview!B4&amp; " - Effective from "&amp;Overview!D4&amp;" - "&amp;Overview!E4&amp;" LDNO tariffs"</f>
        <v>Southern Electric Power Distribution plc - Effective from 1 April 2025 - Final LDNO tariffs</v>
      </c>
      <c r="B2" s="256"/>
      <c r="C2" s="256"/>
      <c r="D2" s="256"/>
      <c r="E2" s="256"/>
      <c r="F2" s="256"/>
      <c r="G2" s="256"/>
      <c r="H2" s="256"/>
      <c r="I2" s="256"/>
      <c r="J2" s="256"/>
    </row>
    <row r="3" spans="1:13" ht="8.25" customHeight="1" x14ac:dyDescent="0.2">
      <c r="A3" s="87"/>
      <c r="B3" s="87"/>
      <c r="C3" s="87"/>
      <c r="D3" s="87"/>
      <c r="E3" s="87"/>
      <c r="F3" s="87"/>
      <c r="G3" s="87"/>
      <c r="H3" s="87"/>
      <c r="I3" s="87"/>
      <c r="J3" s="87"/>
    </row>
    <row r="4" spans="1:13" ht="27" customHeight="1" x14ac:dyDescent="0.2">
      <c r="A4" s="207" t="s">
        <v>40</v>
      </c>
      <c r="B4" s="207"/>
      <c r="C4" s="207"/>
      <c r="D4" s="207"/>
      <c r="E4" s="89"/>
      <c r="F4" s="207" t="s">
        <v>41</v>
      </c>
      <c r="G4" s="207"/>
      <c r="H4" s="207"/>
      <c r="I4" s="207"/>
      <c r="J4" s="207"/>
      <c r="L4" s="4"/>
    </row>
    <row r="5" spans="1:13" ht="32.25" customHeight="1" x14ac:dyDescent="0.2">
      <c r="A5" s="77" t="s">
        <v>42</v>
      </c>
      <c r="B5" s="81" t="s">
        <v>43</v>
      </c>
      <c r="C5" s="94" t="s">
        <v>44</v>
      </c>
      <c r="D5" s="79" t="s">
        <v>45</v>
      </c>
      <c r="E5" s="85"/>
      <c r="F5" s="224"/>
      <c r="G5" s="225"/>
      <c r="H5" s="82" t="s">
        <v>46</v>
      </c>
      <c r="I5" s="83" t="s">
        <v>47</v>
      </c>
      <c r="J5" s="79" t="s">
        <v>45</v>
      </c>
      <c r="K5" s="85"/>
      <c r="L5" s="4"/>
      <c r="M5" s="4"/>
    </row>
    <row r="6" spans="1:13" ht="56.25" customHeight="1" x14ac:dyDescent="0.2">
      <c r="A6" s="80" t="s">
        <v>48</v>
      </c>
      <c r="B6" s="22" t="s">
        <v>49</v>
      </c>
      <c r="C6" s="20"/>
      <c r="D6" s="20"/>
      <c r="E6" s="85"/>
      <c r="F6" s="206" t="s">
        <v>50</v>
      </c>
      <c r="G6" s="206"/>
      <c r="H6" s="20"/>
      <c r="I6" s="84" t="s">
        <v>51</v>
      </c>
      <c r="J6" s="20"/>
      <c r="K6" s="85"/>
      <c r="L6" s="4"/>
      <c r="M6" s="4"/>
    </row>
    <row r="7" spans="1:13" ht="56.25" customHeight="1" x14ac:dyDescent="0.2">
      <c r="A7" s="80" t="s">
        <v>48</v>
      </c>
      <c r="B7" s="20"/>
      <c r="C7" s="84" t="s">
        <v>52</v>
      </c>
      <c r="D7" s="20"/>
      <c r="E7" s="85"/>
      <c r="F7" s="206" t="s">
        <v>53</v>
      </c>
      <c r="G7" s="206"/>
      <c r="H7" s="22" t="s">
        <v>49</v>
      </c>
      <c r="I7" s="84" t="s">
        <v>52</v>
      </c>
      <c r="J7" s="20"/>
      <c r="K7" s="85"/>
      <c r="L7" s="4"/>
      <c r="M7" s="4"/>
    </row>
    <row r="8" spans="1:13" ht="55.5" customHeight="1" x14ac:dyDescent="0.2">
      <c r="A8" s="80" t="s">
        <v>48</v>
      </c>
      <c r="B8" s="20"/>
      <c r="C8" s="20"/>
      <c r="D8" s="84" t="s">
        <v>54</v>
      </c>
      <c r="E8" s="85"/>
      <c r="F8" s="206" t="s">
        <v>55</v>
      </c>
      <c r="G8" s="206"/>
      <c r="H8" s="20"/>
      <c r="I8" s="20"/>
      <c r="J8" s="84" t="s">
        <v>54</v>
      </c>
      <c r="K8" s="85"/>
      <c r="L8" s="4"/>
      <c r="M8" s="4"/>
    </row>
    <row r="9" spans="1:13" s="78" customFormat="1" ht="55.5" customHeight="1" x14ac:dyDescent="0.2">
      <c r="A9" s="188" t="s">
        <v>570</v>
      </c>
      <c r="B9" s="20"/>
      <c r="C9" s="84" t="s">
        <v>57</v>
      </c>
      <c r="D9" s="84" t="s">
        <v>58</v>
      </c>
      <c r="E9" s="88"/>
      <c r="F9" s="249" t="s">
        <v>570</v>
      </c>
      <c r="G9" s="250"/>
      <c r="H9" s="20"/>
      <c r="I9" s="84" t="s">
        <v>57</v>
      </c>
      <c r="J9" s="84" t="s">
        <v>58</v>
      </c>
      <c r="K9" s="85"/>
      <c r="L9" s="51"/>
      <c r="M9" s="51"/>
    </row>
    <row r="10" spans="1:13" ht="27.75" customHeight="1" x14ac:dyDescent="0.2">
      <c r="A10" s="189" t="s">
        <v>59</v>
      </c>
      <c r="B10" s="247" t="s">
        <v>60</v>
      </c>
      <c r="C10" s="248"/>
      <c r="D10" s="248"/>
      <c r="F10" s="247" t="s">
        <v>59</v>
      </c>
      <c r="G10" s="247"/>
      <c r="H10" s="247" t="s">
        <v>60</v>
      </c>
      <c r="I10" s="247"/>
      <c r="J10" s="247"/>
    </row>
    <row r="13" spans="1:13" ht="38.25" x14ac:dyDescent="0.2">
      <c r="A13" s="27" t="s">
        <v>61</v>
      </c>
      <c r="B13" s="27" t="s">
        <v>571</v>
      </c>
      <c r="C13" s="13" t="s">
        <v>63</v>
      </c>
      <c r="D13" s="56" t="s">
        <v>64</v>
      </c>
      <c r="E13" s="56" t="s">
        <v>65</v>
      </c>
      <c r="F13" s="56" t="s">
        <v>66</v>
      </c>
      <c r="G13" s="13" t="s">
        <v>67</v>
      </c>
      <c r="H13" s="13" t="s">
        <v>68</v>
      </c>
      <c r="I13" s="13" t="s">
        <v>69</v>
      </c>
      <c r="J13" s="13" t="s">
        <v>70</v>
      </c>
    </row>
    <row r="14" spans="1:13" ht="27.75" customHeight="1" x14ac:dyDescent="0.2">
      <c r="A14" s="163" t="s">
        <v>572</v>
      </c>
      <c r="B14" s="26"/>
      <c r="C14" s="164" t="s">
        <v>74</v>
      </c>
      <c r="D14" s="135">
        <v>7.7629999999999999</v>
      </c>
      <c r="E14" s="136">
        <v>1.0429999999999999</v>
      </c>
      <c r="F14" s="137">
        <v>5.3999999999999999E-2</v>
      </c>
      <c r="G14" s="165">
        <v>3.09</v>
      </c>
      <c r="H14" s="166"/>
      <c r="I14" s="168"/>
      <c r="J14" s="43"/>
    </row>
    <row r="15" spans="1:13" ht="27.75" customHeight="1" x14ac:dyDescent="0.2">
      <c r="A15" s="163" t="s">
        <v>573</v>
      </c>
      <c r="B15" s="26"/>
      <c r="C15" s="164">
        <v>2</v>
      </c>
      <c r="D15" s="135">
        <v>7.7629999999999999</v>
      </c>
      <c r="E15" s="136">
        <v>1.0429999999999999</v>
      </c>
      <c r="F15" s="137">
        <v>5.3999999999999999E-2</v>
      </c>
      <c r="G15" s="166"/>
      <c r="H15" s="166"/>
      <c r="I15" s="168"/>
      <c r="J15" s="43"/>
    </row>
    <row r="16" spans="1:13" ht="27.75" customHeight="1" x14ac:dyDescent="0.2">
      <c r="A16" s="163" t="s">
        <v>574</v>
      </c>
      <c r="B16" s="26"/>
      <c r="C16" s="164" t="s">
        <v>82</v>
      </c>
      <c r="D16" s="135">
        <v>7.5090000000000003</v>
      </c>
      <c r="E16" s="136">
        <v>1.0089999999999999</v>
      </c>
      <c r="F16" s="137">
        <v>5.1999999999999998E-2</v>
      </c>
      <c r="G16" s="165">
        <v>8.9700000000000006</v>
      </c>
      <c r="H16" s="166"/>
      <c r="I16" s="168"/>
      <c r="J16" s="43"/>
    </row>
    <row r="17" spans="1:10" ht="27.75" customHeight="1" x14ac:dyDescent="0.2">
      <c r="A17" s="163" t="s">
        <v>575</v>
      </c>
      <c r="B17" s="26"/>
      <c r="C17" s="164" t="s">
        <v>82</v>
      </c>
      <c r="D17" s="135">
        <v>7.5090000000000003</v>
      </c>
      <c r="E17" s="136">
        <v>1.0089999999999999</v>
      </c>
      <c r="F17" s="137">
        <v>5.1999999999999998E-2</v>
      </c>
      <c r="G17" s="165">
        <v>4.8600000000000003</v>
      </c>
      <c r="H17" s="166"/>
      <c r="I17" s="168"/>
      <c r="J17" s="43"/>
    </row>
    <row r="18" spans="1:10" ht="27.75" customHeight="1" x14ac:dyDescent="0.2">
      <c r="A18" s="163" t="s">
        <v>576</v>
      </c>
      <c r="B18" s="26"/>
      <c r="C18" s="164" t="s">
        <v>82</v>
      </c>
      <c r="D18" s="135">
        <v>7.4790000000000001</v>
      </c>
      <c r="E18" s="136">
        <v>0.97799999999999998</v>
      </c>
      <c r="F18" s="137">
        <v>2.1000000000000001E-2</v>
      </c>
      <c r="G18" s="165">
        <v>0</v>
      </c>
      <c r="H18" s="166"/>
      <c r="I18" s="168"/>
      <c r="J18" s="43"/>
    </row>
    <row r="19" spans="1:10" ht="27.75" customHeight="1" x14ac:dyDescent="0.2">
      <c r="A19" s="163" t="s">
        <v>577</v>
      </c>
      <c r="B19" s="26"/>
      <c r="C19" s="164" t="s">
        <v>82</v>
      </c>
      <c r="D19" s="135">
        <v>7.3339999999999996</v>
      </c>
      <c r="E19" s="136">
        <v>0.83299999999999996</v>
      </c>
      <c r="F19" s="137">
        <v>0</v>
      </c>
      <c r="G19" s="165">
        <v>0</v>
      </c>
      <c r="H19" s="166"/>
      <c r="I19" s="168"/>
      <c r="J19" s="43"/>
    </row>
    <row r="20" spans="1:10" ht="27.75" customHeight="1" x14ac:dyDescent="0.2">
      <c r="A20" s="163" t="s">
        <v>578</v>
      </c>
      <c r="B20" s="26"/>
      <c r="C20" s="164" t="s">
        <v>82</v>
      </c>
      <c r="D20" s="135">
        <v>7.1740000000000004</v>
      </c>
      <c r="E20" s="136">
        <v>0.67400000000000004</v>
      </c>
      <c r="F20" s="137">
        <v>0</v>
      </c>
      <c r="G20" s="165">
        <v>0</v>
      </c>
      <c r="H20" s="166"/>
      <c r="I20" s="168"/>
      <c r="J20" s="43"/>
    </row>
    <row r="21" spans="1:10" ht="27.75" customHeight="1" x14ac:dyDescent="0.2">
      <c r="A21" s="163" t="s">
        <v>579</v>
      </c>
      <c r="B21" s="26"/>
      <c r="C21" s="164">
        <v>4</v>
      </c>
      <c r="D21" s="135">
        <v>7.5090000000000003</v>
      </c>
      <c r="E21" s="136">
        <v>1.0089999999999999</v>
      </c>
      <c r="F21" s="137">
        <v>5.1999999999999998E-2</v>
      </c>
      <c r="G21" s="166"/>
      <c r="H21" s="166"/>
      <c r="I21" s="168"/>
      <c r="J21" s="43"/>
    </row>
    <row r="22" spans="1:10" ht="27.75" customHeight="1" x14ac:dyDescent="0.2">
      <c r="A22" s="163" t="s">
        <v>580</v>
      </c>
      <c r="B22" s="26"/>
      <c r="C22" s="164">
        <v>0</v>
      </c>
      <c r="D22" s="135">
        <v>4.84</v>
      </c>
      <c r="E22" s="136">
        <v>0.55700000000000005</v>
      </c>
      <c r="F22" s="137">
        <v>2.7E-2</v>
      </c>
      <c r="G22" s="165">
        <v>14.43</v>
      </c>
      <c r="H22" s="165">
        <v>5.13</v>
      </c>
      <c r="I22" s="169">
        <v>5.13</v>
      </c>
      <c r="J22" s="42">
        <v>0.15</v>
      </c>
    </row>
    <row r="23" spans="1:10" ht="27.75" customHeight="1" x14ac:dyDescent="0.2">
      <c r="A23" s="163" t="s">
        <v>581</v>
      </c>
      <c r="B23" s="26"/>
      <c r="C23" s="164">
        <v>0</v>
      </c>
      <c r="D23" s="135">
        <v>3.5979999999999999</v>
      </c>
      <c r="E23" s="136">
        <v>0.34100000000000003</v>
      </c>
      <c r="F23" s="137">
        <v>1.7999999999999999E-2</v>
      </c>
      <c r="G23" s="165">
        <v>0</v>
      </c>
      <c r="H23" s="165">
        <v>5.13</v>
      </c>
      <c r="I23" s="169">
        <v>5.13</v>
      </c>
      <c r="J23" s="42">
        <v>0.15</v>
      </c>
    </row>
    <row r="24" spans="1:10" ht="27.75" customHeight="1" x14ac:dyDescent="0.2">
      <c r="A24" s="163" t="s">
        <v>582</v>
      </c>
      <c r="B24" s="26"/>
      <c r="C24" s="164">
        <v>0</v>
      </c>
      <c r="D24" s="135">
        <v>3.359</v>
      </c>
      <c r="E24" s="136">
        <v>0.34100000000000003</v>
      </c>
      <c r="F24" s="137">
        <v>1.7999999999999999E-2</v>
      </c>
      <c r="G24" s="165">
        <v>0</v>
      </c>
      <c r="H24" s="165">
        <v>5.13</v>
      </c>
      <c r="I24" s="169">
        <v>5.13</v>
      </c>
      <c r="J24" s="42">
        <v>0.15</v>
      </c>
    </row>
    <row r="25" spans="1:10" ht="27.75" customHeight="1" x14ac:dyDescent="0.2">
      <c r="A25" s="163" t="s">
        <v>583</v>
      </c>
      <c r="B25" s="26"/>
      <c r="C25" s="164">
        <v>0</v>
      </c>
      <c r="D25" s="135">
        <v>3.1840000000000002</v>
      </c>
      <c r="E25" s="136">
        <v>0.34100000000000003</v>
      </c>
      <c r="F25" s="137">
        <v>1.7999999999999999E-2</v>
      </c>
      <c r="G25" s="165">
        <v>0</v>
      </c>
      <c r="H25" s="165">
        <v>5.13</v>
      </c>
      <c r="I25" s="169">
        <v>5.13</v>
      </c>
      <c r="J25" s="42">
        <v>0.15</v>
      </c>
    </row>
    <row r="26" spans="1:10" ht="27.75" customHeight="1" x14ac:dyDescent="0.2">
      <c r="A26" s="163" t="s">
        <v>584</v>
      </c>
      <c r="B26" s="26"/>
      <c r="C26" s="164">
        <v>0</v>
      </c>
      <c r="D26" s="135">
        <v>3.0630000000000002</v>
      </c>
      <c r="E26" s="136">
        <v>0.34100000000000003</v>
      </c>
      <c r="F26" s="137">
        <v>1.7999999999999999E-2</v>
      </c>
      <c r="G26" s="165">
        <v>0</v>
      </c>
      <c r="H26" s="165">
        <v>5.13</v>
      </c>
      <c r="I26" s="169">
        <v>5.13</v>
      </c>
      <c r="J26" s="42">
        <v>0.15</v>
      </c>
    </row>
    <row r="27" spans="1:10" ht="27.75" customHeight="1" x14ac:dyDescent="0.2">
      <c r="A27" s="163" t="s">
        <v>585</v>
      </c>
      <c r="B27" s="26"/>
      <c r="C27" s="170" t="s">
        <v>132</v>
      </c>
      <c r="D27" s="138">
        <v>20.443000000000001</v>
      </c>
      <c r="E27" s="139">
        <v>2.9470000000000001</v>
      </c>
      <c r="F27" s="137">
        <v>1.86</v>
      </c>
      <c r="G27" s="166"/>
      <c r="H27" s="166"/>
      <c r="I27" s="168"/>
      <c r="J27" s="43"/>
    </row>
    <row r="28" spans="1:10" ht="27.75" customHeight="1" x14ac:dyDescent="0.2">
      <c r="A28" s="163" t="s">
        <v>586</v>
      </c>
      <c r="B28" s="26"/>
      <c r="C28" s="170" t="s">
        <v>1857</v>
      </c>
      <c r="D28" s="135">
        <v>-7.5350000000000001</v>
      </c>
      <c r="E28" s="136">
        <v>-1.012</v>
      </c>
      <c r="F28" s="137">
        <v>-5.1999999999999998E-2</v>
      </c>
      <c r="G28" s="165">
        <v>0</v>
      </c>
      <c r="H28" s="166"/>
      <c r="I28" s="168"/>
      <c r="J28" s="43"/>
    </row>
    <row r="29" spans="1:10" ht="27.75" customHeight="1" x14ac:dyDescent="0.2">
      <c r="A29" s="163" t="s">
        <v>587</v>
      </c>
      <c r="B29" s="26"/>
      <c r="C29" s="170">
        <v>0</v>
      </c>
      <c r="D29" s="135">
        <v>-7.5350000000000001</v>
      </c>
      <c r="E29" s="136">
        <v>-1.012</v>
      </c>
      <c r="F29" s="137">
        <v>-5.1999999999999998E-2</v>
      </c>
      <c r="G29" s="165">
        <v>0</v>
      </c>
      <c r="H29" s="166"/>
      <c r="I29" s="168"/>
      <c r="J29" s="42">
        <v>0.28399999999999997</v>
      </c>
    </row>
    <row r="30" spans="1:10" ht="27.75" customHeight="1" x14ac:dyDescent="0.2">
      <c r="A30" s="167" t="s">
        <v>588</v>
      </c>
      <c r="B30" s="26"/>
      <c r="C30" s="170" t="s">
        <v>74</v>
      </c>
      <c r="D30" s="135">
        <v>5.6130000000000004</v>
      </c>
      <c r="E30" s="136">
        <v>0.754</v>
      </c>
      <c r="F30" s="137">
        <v>3.9E-2</v>
      </c>
      <c r="G30" s="165">
        <v>2.23</v>
      </c>
      <c r="H30" s="166"/>
      <c r="I30" s="168"/>
      <c r="J30" s="43"/>
    </row>
    <row r="31" spans="1:10" ht="27.75" customHeight="1" x14ac:dyDescent="0.2">
      <c r="A31" s="167" t="s">
        <v>589</v>
      </c>
      <c r="B31" s="26"/>
      <c r="C31" s="170">
        <v>2</v>
      </c>
      <c r="D31" s="135">
        <v>5.6130000000000004</v>
      </c>
      <c r="E31" s="136">
        <v>0.754</v>
      </c>
      <c r="F31" s="137">
        <v>3.9E-2</v>
      </c>
      <c r="G31" s="166"/>
      <c r="H31" s="166"/>
      <c r="I31" s="168"/>
      <c r="J31" s="43"/>
    </row>
    <row r="32" spans="1:10" ht="27.75" customHeight="1" x14ac:dyDescent="0.2">
      <c r="A32" s="167" t="s">
        <v>590</v>
      </c>
      <c r="B32" s="26"/>
      <c r="C32" s="170" t="s">
        <v>82</v>
      </c>
      <c r="D32" s="135">
        <v>5.4290000000000003</v>
      </c>
      <c r="E32" s="136">
        <v>0.72899999999999998</v>
      </c>
      <c r="F32" s="137">
        <v>3.6999999999999998E-2</v>
      </c>
      <c r="G32" s="165">
        <v>6.48</v>
      </c>
      <c r="H32" s="166"/>
      <c r="I32" s="168"/>
      <c r="J32" s="43"/>
    </row>
    <row r="33" spans="1:10" ht="27.75" customHeight="1" x14ac:dyDescent="0.2">
      <c r="A33" s="167" t="s">
        <v>591</v>
      </c>
      <c r="B33" s="26"/>
      <c r="C33" s="170" t="s">
        <v>82</v>
      </c>
      <c r="D33" s="135">
        <v>5.4290000000000003</v>
      </c>
      <c r="E33" s="136">
        <v>0.72899999999999998</v>
      </c>
      <c r="F33" s="137">
        <v>3.6999999999999998E-2</v>
      </c>
      <c r="G33" s="165">
        <v>3.51</v>
      </c>
      <c r="H33" s="166"/>
      <c r="I33" s="168"/>
      <c r="J33" s="43"/>
    </row>
    <row r="34" spans="1:10" ht="27.75" customHeight="1" x14ac:dyDescent="0.2">
      <c r="A34" s="167" t="s">
        <v>592</v>
      </c>
      <c r="B34" s="26"/>
      <c r="C34" s="170" t="s">
        <v>82</v>
      </c>
      <c r="D34" s="135">
        <v>5.407</v>
      </c>
      <c r="E34" s="136">
        <v>0.70699999999999996</v>
      </c>
      <c r="F34" s="137">
        <v>1.4999999999999999E-2</v>
      </c>
      <c r="G34" s="165">
        <v>0</v>
      </c>
      <c r="H34" s="166"/>
      <c r="I34" s="168"/>
      <c r="J34" s="43"/>
    </row>
    <row r="35" spans="1:10" ht="27.75" customHeight="1" x14ac:dyDescent="0.2">
      <c r="A35" s="167" t="s">
        <v>593</v>
      </c>
      <c r="B35" s="26"/>
      <c r="C35" s="170" t="s">
        <v>82</v>
      </c>
      <c r="D35" s="135">
        <v>5.3019999999999996</v>
      </c>
      <c r="E35" s="136">
        <v>0.60199999999999998</v>
      </c>
      <c r="F35" s="137">
        <v>0</v>
      </c>
      <c r="G35" s="165">
        <v>0</v>
      </c>
      <c r="H35" s="166"/>
      <c r="I35" s="168"/>
      <c r="J35" s="43"/>
    </row>
    <row r="36" spans="1:10" ht="27.75" customHeight="1" x14ac:dyDescent="0.2">
      <c r="A36" s="167" t="s">
        <v>594</v>
      </c>
      <c r="B36" s="26"/>
      <c r="C36" s="170" t="s">
        <v>82</v>
      </c>
      <c r="D36" s="135">
        <v>5.1870000000000003</v>
      </c>
      <c r="E36" s="136">
        <v>0.48699999999999999</v>
      </c>
      <c r="F36" s="137">
        <v>0</v>
      </c>
      <c r="G36" s="165">
        <v>0</v>
      </c>
      <c r="H36" s="166"/>
      <c r="I36" s="168"/>
      <c r="J36" s="43"/>
    </row>
    <row r="37" spans="1:10" ht="27.75" customHeight="1" x14ac:dyDescent="0.2">
      <c r="A37" s="167" t="s">
        <v>595</v>
      </c>
      <c r="B37" s="26"/>
      <c r="C37" s="170">
        <v>4</v>
      </c>
      <c r="D37" s="135">
        <v>5.4290000000000003</v>
      </c>
      <c r="E37" s="136">
        <v>0.72899999999999998</v>
      </c>
      <c r="F37" s="137">
        <v>3.6999999999999998E-2</v>
      </c>
      <c r="G37" s="166"/>
      <c r="H37" s="166"/>
      <c r="I37" s="168"/>
      <c r="J37" s="43"/>
    </row>
    <row r="38" spans="1:10" ht="27.75" customHeight="1" x14ac:dyDescent="0.2">
      <c r="A38" s="167" t="s">
        <v>596</v>
      </c>
      <c r="B38" s="26"/>
      <c r="C38" s="170">
        <v>0</v>
      </c>
      <c r="D38" s="135">
        <v>3.4990000000000001</v>
      </c>
      <c r="E38" s="136">
        <v>0.40300000000000002</v>
      </c>
      <c r="F38" s="137">
        <v>0.02</v>
      </c>
      <c r="G38" s="165">
        <v>10.43</v>
      </c>
      <c r="H38" s="165">
        <v>3.71</v>
      </c>
      <c r="I38" s="169">
        <v>3.71</v>
      </c>
      <c r="J38" s="42">
        <v>0.108</v>
      </c>
    </row>
    <row r="39" spans="1:10" ht="27.75" customHeight="1" x14ac:dyDescent="0.2">
      <c r="A39" s="167" t="s">
        <v>597</v>
      </c>
      <c r="B39" s="26"/>
      <c r="C39" s="170">
        <v>0</v>
      </c>
      <c r="D39" s="135">
        <v>2.601</v>
      </c>
      <c r="E39" s="136">
        <v>0.246</v>
      </c>
      <c r="F39" s="137">
        <v>1.2999999999999999E-2</v>
      </c>
      <c r="G39" s="165">
        <v>0</v>
      </c>
      <c r="H39" s="165">
        <v>3.71</v>
      </c>
      <c r="I39" s="169">
        <v>3.71</v>
      </c>
      <c r="J39" s="42">
        <v>0.108</v>
      </c>
    </row>
    <row r="40" spans="1:10" ht="27.75" customHeight="1" x14ac:dyDescent="0.2">
      <c r="A40" s="167" t="s">
        <v>598</v>
      </c>
      <c r="B40" s="26"/>
      <c r="C40" s="170">
        <v>0</v>
      </c>
      <c r="D40" s="135">
        <v>2.4279999999999999</v>
      </c>
      <c r="E40" s="136">
        <v>0.246</v>
      </c>
      <c r="F40" s="137">
        <v>1.2999999999999999E-2</v>
      </c>
      <c r="G40" s="165">
        <v>0</v>
      </c>
      <c r="H40" s="165">
        <v>3.71</v>
      </c>
      <c r="I40" s="169">
        <v>3.71</v>
      </c>
      <c r="J40" s="42">
        <v>0.108</v>
      </c>
    </row>
    <row r="41" spans="1:10" ht="27.75" customHeight="1" x14ac:dyDescent="0.2">
      <c r="A41" s="167" t="s">
        <v>599</v>
      </c>
      <c r="B41" s="26"/>
      <c r="C41" s="170">
        <v>0</v>
      </c>
      <c r="D41" s="135">
        <v>2.302</v>
      </c>
      <c r="E41" s="136">
        <v>0.246</v>
      </c>
      <c r="F41" s="137">
        <v>1.2999999999999999E-2</v>
      </c>
      <c r="G41" s="165">
        <v>0</v>
      </c>
      <c r="H41" s="165">
        <v>3.71</v>
      </c>
      <c r="I41" s="169">
        <v>3.71</v>
      </c>
      <c r="J41" s="42">
        <v>0.108</v>
      </c>
    </row>
    <row r="42" spans="1:10" ht="27.75" customHeight="1" x14ac:dyDescent="0.2">
      <c r="A42" s="167" t="s">
        <v>600</v>
      </c>
      <c r="B42" s="26"/>
      <c r="C42" s="170">
        <v>0</v>
      </c>
      <c r="D42" s="135">
        <v>2.214</v>
      </c>
      <c r="E42" s="136">
        <v>0.246</v>
      </c>
      <c r="F42" s="137">
        <v>1.2999999999999999E-2</v>
      </c>
      <c r="G42" s="165">
        <v>0</v>
      </c>
      <c r="H42" s="165">
        <v>3.71</v>
      </c>
      <c r="I42" s="169">
        <v>3.71</v>
      </c>
      <c r="J42" s="42">
        <v>0.108</v>
      </c>
    </row>
    <row r="43" spans="1:10" ht="27.75" customHeight="1" x14ac:dyDescent="0.2">
      <c r="A43" s="167" t="s">
        <v>601</v>
      </c>
      <c r="B43" s="26"/>
      <c r="C43" s="170">
        <v>0</v>
      </c>
      <c r="D43" s="135">
        <v>3.3220000000000001</v>
      </c>
      <c r="E43" s="136">
        <v>0.253</v>
      </c>
      <c r="F43" s="137">
        <v>1.0999999999999999E-2</v>
      </c>
      <c r="G43" s="165">
        <v>42.64</v>
      </c>
      <c r="H43" s="165">
        <v>5.6</v>
      </c>
      <c r="I43" s="169">
        <v>5.6</v>
      </c>
      <c r="J43" s="42">
        <v>9.0999999999999998E-2</v>
      </c>
    </row>
    <row r="44" spans="1:10" ht="27.75" customHeight="1" x14ac:dyDescent="0.2">
      <c r="A44" s="167" t="s">
        <v>602</v>
      </c>
      <c r="B44" s="26"/>
      <c r="C44" s="170">
        <v>0</v>
      </c>
      <c r="D44" s="135">
        <v>1.8740000000000001</v>
      </c>
      <c r="E44" s="136">
        <v>0</v>
      </c>
      <c r="F44" s="137">
        <v>0</v>
      </c>
      <c r="G44" s="165">
        <v>25.81</v>
      </c>
      <c r="H44" s="165">
        <v>5.6</v>
      </c>
      <c r="I44" s="169">
        <v>5.6</v>
      </c>
      <c r="J44" s="42">
        <v>9.0999999999999998E-2</v>
      </c>
    </row>
    <row r="45" spans="1:10" ht="27.75" customHeight="1" x14ac:dyDescent="0.2">
      <c r="A45" s="167" t="s">
        <v>603</v>
      </c>
      <c r="B45" s="26"/>
      <c r="C45" s="170">
        <v>0</v>
      </c>
      <c r="D45" s="135">
        <v>1.595</v>
      </c>
      <c r="E45" s="136">
        <v>0</v>
      </c>
      <c r="F45" s="137">
        <v>0</v>
      </c>
      <c r="G45" s="165">
        <v>25.81</v>
      </c>
      <c r="H45" s="165">
        <v>5.6</v>
      </c>
      <c r="I45" s="169">
        <v>5.6</v>
      </c>
      <c r="J45" s="42">
        <v>9.0999999999999998E-2</v>
      </c>
    </row>
    <row r="46" spans="1:10" ht="27.75" customHeight="1" x14ac:dyDescent="0.2">
      <c r="A46" s="167" t="s">
        <v>604</v>
      </c>
      <c r="B46" s="26"/>
      <c r="C46" s="170">
        <v>0</v>
      </c>
      <c r="D46" s="135">
        <v>1.391</v>
      </c>
      <c r="E46" s="136">
        <v>0</v>
      </c>
      <c r="F46" s="137">
        <v>0</v>
      </c>
      <c r="G46" s="165">
        <v>25.81</v>
      </c>
      <c r="H46" s="165">
        <v>5.6</v>
      </c>
      <c r="I46" s="169">
        <v>5.6</v>
      </c>
      <c r="J46" s="42">
        <v>9.0999999999999998E-2</v>
      </c>
    </row>
    <row r="47" spans="1:10" ht="27.75" customHeight="1" x14ac:dyDescent="0.2">
      <c r="A47" s="167" t="s">
        <v>605</v>
      </c>
      <c r="B47" s="26"/>
      <c r="C47" s="170">
        <v>0</v>
      </c>
      <c r="D47" s="135">
        <v>1.25</v>
      </c>
      <c r="E47" s="136">
        <v>0</v>
      </c>
      <c r="F47" s="137">
        <v>0</v>
      </c>
      <c r="G47" s="165">
        <v>25.81</v>
      </c>
      <c r="H47" s="165">
        <v>5.6</v>
      </c>
      <c r="I47" s="169">
        <v>5.6</v>
      </c>
      <c r="J47" s="42">
        <v>9.0999999999999998E-2</v>
      </c>
    </row>
    <row r="48" spans="1:10" ht="27.75" customHeight="1" x14ac:dyDescent="0.2">
      <c r="A48" s="167" t="s">
        <v>606</v>
      </c>
      <c r="B48" s="26"/>
      <c r="C48" s="170">
        <v>0</v>
      </c>
      <c r="D48" s="135">
        <v>3.1080000000000001</v>
      </c>
      <c r="E48" s="136">
        <v>0.21199999999999999</v>
      </c>
      <c r="F48" s="137">
        <v>8.0000000000000002E-3</v>
      </c>
      <c r="G48" s="165">
        <v>190.56</v>
      </c>
      <c r="H48" s="165">
        <v>7.05</v>
      </c>
      <c r="I48" s="169">
        <v>7.05</v>
      </c>
      <c r="J48" s="42">
        <v>7.8E-2</v>
      </c>
    </row>
    <row r="49" spans="1:10" ht="27.75" customHeight="1" x14ac:dyDescent="0.2">
      <c r="A49" s="167" t="s">
        <v>607</v>
      </c>
      <c r="B49" s="26"/>
      <c r="C49" s="170">
        <v>0</v>
      </c>
      <c r="D49" s="135">
        <v>1.284</v>
      </c>
      <c r="E49" s="136">
        <v>0</v>
      </c>
      <c r="F49" s="137">
        <v>0</v>
      </c>
      <c r="G49" s="165">
        <v>0</v>
      </c>
      <c r="H49" s="165">
        <v>7.05</v>
      </c>
      <c r="I49" s="169">
        <v>7.05</v>
      </c>
      <c r="J49" s="42">
        <v>7.8E-2</v>
      </c>
    </row>
    <row r="50" spans="1:10" ht="27.75" customHeight="1" x14ac:dyDescent="0.2">
      <c r="A50" s="167" t="s">
        <v>608</v>
      </c>
      <c r="B50" s="26"/>
      <c r="C50" s="170">
        <v>0</v>
      </c>
      <c r="D50" s="135">
        <v>0.63800000000000001</v>
      </c>
      <c r="E50" s="136">
        <v>0</v>
      </c>
      <c r="F50" s="137">
        <v>0</v>
      </c>
      <c r="G50" s="165">
        <v>0</v>
      </c>
      <c r="H50" s="165">
        <v>7.05</v>
      </c>
      <c r="I50" s="169">
        <v>7.05</v>
      </c>
      <c r="J50" s="42">
        <v>7.8E-2</v>
      </c>
    </row>
    <row r="51" spans="1:10" ht="27.75" customHeight="1" x14ac:dyDescent="0.2">
      <c r="A51" s="167" t="s">
        <v>609</v>
      </c>
      <c r="B51" s="26"/>
      <c r="C51" s="170">
        <v>0</v>
      </c>
      <c r="D51" s="135">
        <v>0.36899999999999999</v>
      </c>
      <c r="E51" s="136">
        <v>0</v>
      </c>
      <c r="F51" s="137">
        <v>0</v>
      </c>
      <c r="G51" s="165">
        <v>0</v>
      </c>
      <c r="H51" s="165">
        <v>7.05</v>
      </c>
      <c r="I51" s="169">
        <v>7.05</v>
      </c>
      <c r="J51" s="42">
        <v>7.8E-2</v>
      </c>
    </row>
    <row r="52" spans="1:10" ht="27.75" customHeight="1" x14ac:dyDescent="0.2">
      <c r="A52" s="167" t="s">
        <v>610</v>
      </c>
      <c r="B52" s="26"/>
      <c r="C52" s="170">
        <v>0</v>
      </c>
      <c r="D52" s="135">
        <v>6.2E-2</v>
      </c>
      <c r="E52" s="136">
        <v>0</v>
      </c>
      <c r="F52" s="137">
        <v>0</v>
      </c>
      <c r="G52" s="165">
        <v>0</v>
      </c>
      <c r="H52" s="165">
        <v>7.05</v>
      </c>
      <c r="I52" s="169">
        <v>7.05</v>
      </c>
      <c r="J52" s="42">
        <v>7.8E-2</v>
      </c>
    </row>
    <row r="53" spans="1:10" ht="27.75" customHeight="1" x14ac:dyDescent="0.2">
      <c r="A53" s="167" t="s">
        <v>611</v>
      </c>
      <c r="B53" s="26"/>
      <c r="C53" s="170" t="s">
        <v>132</v>
      </c>
      <c r="D53" s="138">
        <v>14.781000000000001</v>
      </c>
      <c r="E53" s="139">
        <v>2.1309999999999998</v>
      </c>
      <c r="F53" s="137">
        <v>1.345</v>
      </c>
      <c r="G53" s="166"/>
      <c r="H53" s="166"/>
      <c r="I53" s="168"/>
      <c r="J53" s="43"/>
    </row>
    <row r="54" spans="1:10" ht="27.75" customHeight="1" x14ac:dyDescent="0.2">
      <c r="A54" s="167" t="s">
        <v>612</v>
      </c>
      <c r="B54" s="26"/>
      <c r="C54" s="170" t="s">
        <v>1857</v>
      </c>
      <c r="D54" s="135">
        <v>-7.5350000000000001</v>
      </c>
      <c r="E54" s="136">
        <v>-1.012</v>
      </c>
      <c r="F54" s="137">
        <v>-5.1999999999999998E-2</v>
      </c>
      <c r="G54" s="165">
        <v>0</v>
      </c>
      <c r="H54" s="166"/>
      <c r="I54" s="168"/>
      <c r="J54" s="43"/>
    </row>
    <row r="55" spans="1:10" ht="27.75" customHeight="1" x14ac:dyDescent="0.2">
      <c r="A55" s="167" t="s">
        <v>613</v>
      </c>
      <c r="B55" s="26"/>
      <c r="C55" s="170" t="s">
        <v>1857</v>
      </c>
      <c r="D55" s="135">
        <v>-6.5570000000000004</v>
      </c>
      <c r="E55" s="136">
        <v>-0.80300000000000005</v>
      </c>
      <c r="F55" s="137">
        <v>-0.04</v>
      </c>
      <c r="G55" s="165">
        <v>0</v>
      </c>
      <c r="H55" s="166"/>
      <c r="I55" s="168"/>
      <c r="J55" s="43"/>
    </row>
    <row r="56" spans="1:10" ht="27.75" customHeight="1" x14ac:dyDescent="0.2">
      <c r="A56" s="167" t="s">
        <v>614</v>
      </c>
      <c r="B56" s="26"/>
      <c r="C56" s="170">
        <v>0</v>
      </c>
      <c r="D56" s="135">
        <v>-7.5350000000000001</v>
      </c>
      <c r="E56" s="136">
        <v>-1.012</v>
      </c>
      <c r="F56" s="137">
        <v>-5.1999999999999998E-2</v>
      </c>
      <c r="G56" s="165">
        <v>0</v>
      </c>
      <c r="H56" s="166"/>
      <c r="I56" s="168"/>
      <c r="J56" s="42">
        <v>0.28399999999999997</v>
      </c>
    </row>
    <row r="57" spans="1:10" ht="27.75" customHeight="1" x14ac:dyDescent="0.2">
      <c r="A57" s="167" t="s">
        <v>615</v>
      </c>
      <c r="B57" s="26"/>
      <c r="C57" s="170">
        <v>0</v>
      </c>
      <c r="D57" s="135">
        <v>-6.5570000000000004</v>
      </c>
      <c r="E57" s="136">
        <v>-0.80300000000000005</v>
      </c>
      <c r="F57" s="137">
        <v>-0.04</v>
      </c>
      <c r="G57" s="165">
        <v>0</v>
      </c>
      <c r="H57" s="166"/>
      <c r="I57" s="168"/>
      <c r="J57" s="42">
        <v>0.20399999999999999</v>
      </c>
    </row>
    <row r="58" spans="1:10" ht="27.75" customHeight="1" x14ac:dyDescent="0.2">
      <c r="A58" s="167" t="s">
        <v>616</v>
      </c>
      <c r="B58" s="26"/>
      <c r="C58" s="170">
        <v>0</v>
      </c>
      <c r="D58" s="135">
        <v>-4.7670000000000003</v>
      </c>
      <c r="E58" s="136">
        <v>-0.36199999999999999</v>
      </c>
      <c r="F58" s="137">
        <v>-1.4999999999999999E-2</v>
      </c>
      <c r="G58" s="165">
        <v>0</v>
      </c>
      <c r="H58" s="166"/>
      <c r="I58" s="168"/>
      <c r="J58" s="42">
        <v>0.17599999999999999</v>
      </c>
    </row>
    <row r="59" spans="1:10" ht="27.75" customHeight="1" x14ac:dyDescent="0.2">
      <c r="A59" s="163" t="s">
        <v>617</v>
      </c>
      <c r="B59" s="26"/>
      <c r="C59" s="170" t="s">
        <v>74</v>
      </c>
      <c r="D59" s="135">
        <v>4.0519999999999996</v>
      </c>
      <c r="E59" s="136">
        <v>0.54400000000000004</v>
      </c>
      <c r="F59" s="137">
        <v>2.8000000000000001E-2</v>
      </c>
      <c r="G59" s="165">
        <v>1.61</v>
      </c>
      <c r="H59" s="166"/>
      <c r="I59" s="168"/>
      <c r="J59" s="43"/>
    </row>
    <row r="60" spans="1:10" ht="27.75" customHeight="1" x14ac:dyDescent="0.2">
      <c r="A60" s="163" t="s">
        <v>618</v>
      </c>
      <c r="B60" s="26"/>
      <c r="C60" s="170">
        <v>2</v>
      </c>
      <c r="D60" s="135">
        <v>4.0519999999999996</v>
      </c>
      <c r="E60" s="136">
        <v>0.54400000000000004</v>
      </c>
      <c r="F60" s="137">
        <v>2.8000000000000001E-2</v>
      </c>
      <c r="G60" s="166"/>
      <c r="H60" s="166"/>
      <c r="I60" s="168"/>
      <c r="J60" s="43"/>
    </row>
    <row r="61" spans="1:10" ht="27.75" customHeight="1" x14ac:dyDescent="0.2">
      <c r="A61" s="163" t="s">
        <v>619</v>
      </c>
      <c r="B61" s="26"/>
      <c r="C61" s="170" t="s">
        <v>82</v>
      </c>
      <c r="D61" s="135">
        <v>3.92</v>
      </c>
      <c r="E61" s="136">
        <v>0.52700000000000002</v>
      </c>
      <c r="F61" s="137">
        <v>2.7E-2</v>
      </c>
      <c r="G61" s="165">
        <v>4.68</v>
      </c>
      <c r="H61" s="166"/>
      <c r="I61" s="168"/>
      <c r="J61" s="43"/>
    </row>
    <row r="62" spans="1:10" ht="27.75" customHeight="1" x14ac:dyDescent="0.2">
      <c r="A62" s="163" t="s">
        <v>620</v>
      </c>
      <c r="B62" s="26"/>
      <c r="C62" s="170" t="s">
        <v>82</v>
      </c>
      <c r="D62" s="135">
        <v>3.92</v>
      </c>
      <c r="E62" s="136">
        <v>0.52700000000000002</v>
      </c>
      <c r="F62" s="137">
        <v>2.7E-2</v>
      </c>
      <c r="G62" s="165">
        <v>2.5299999999999998</v>
      </c>
      <c r="H62" s="166"/>
      <c r="I62" s="168"/>
      <c r="J62" s="43"/>
    </row>
    <row r="63" spans="1:10" ht="27.75" customHeight="1" x14ac:dyDescent="0.2">
      <c r="A63" s="163" t="s">
        <v>621</v>
      </c>
      <c r="B63" s="26"/>
      <c r="C63" s="170" t="s">
        <v>82</v>
      </c>
      <c r="D63" s="135">
        <v>3.9039999999999999</v>
      </c>
      <c r="E63" s="136">
        <v>0.51100000000000001</v>
      </c>
      <c r="F63" s="137">
        <v>1.0999999999999999E-2</v>
      </c>
      <c r="G63" s="165">
        <v>0</v>
      </c>
      <c r="H63" s="166"/>
      <c r="I63" s="168"/>
      <c r="J63" s="43"/>
    </row>
    <row r="64" spans="1:10" ht="27.75" customHeight="1" x14ac:dyDescent="0.2">
      <c r="A64" s="163" t="s">
        <v>622</v>
      </c>
      <c r="B64" s="26"/>
      <c r="C64" s="170" t="s">
        <v>82</v>
      </c>
      <c r="D64" s="135">
        <v>3.8279999999999998</v>
      </c>
      <c r="E64" s="136">
        <v>0.435</v>
      </c>
      <c r="F64" s="137">
        <v>0</v>
      </c>
      <c r="G64" s="165">
        <v>0</v>
      </c>
      <c r="H64" s="166"/>
      <c r="I64" s="168"/>
      <c r="J64" s="43"/>
    </row>
    <row r="65" spans="1:10" ht="27.75" customHeight="1" x14ac:dyDescent="0.2">
      <c r="A65" s="163" t="s">
        <v>623</v>
      </c>
      <c r="B65" s="26"/>
      <c r="C65" s="170" t="s">
        <v>82</v>
      </c>
      <c r="D65" s="135">
        <v>3.7450000000000001</v>
      </c>
      <c r="E65" s="136">
        <v>0.35199999999999998</v>
      </c>
      <c r="F65" s="137">
        <v>0</v>
      </c>
      <c r="G65" s="165">
        <v>0</v>
      </c>
      <c r="H65" s="166"/>
      <c r="I65" s="168"/>
      <c r="J65" s="43"/>
    </row>
    <row r="66" spans="1:10" ht="27.75" customHeight="1" x14ac:dyDescent="0.2">
      <c r="A66" s="163" t="s">
        <v>624</v>
      </c>
      <c r="B66" s="26"/>
      <c r="C66" s="170">
        <v>4</v>
      </c>
      <c r="D66" s="135">
        <v>3.92</v>
      </c>
      <c r="E66" s="136">
        <v>0.52700000000000002</v>
      </c>
      <c r="F66" s="137">
        <v>2.7E-2</v>
      </c>
      <c r="G66" s="166"/>
      <c r="H66" s="166"/>
      <c r="I66" s="168"/>
      <c r="J66" s="43"/>
    </row>
    <row r="67" spans="1:10" ht="27.75" customHeight="1" x14ac:dyDescent="0.2">
      <c r="A67" s="163" t="s">
        <v>625</v>
      </c>
      <c r="B67" s="26"/>
      <c r="C67" s="170">
        <v>0</v>
      </c>
      <c r="D67" s="135">
        <v>2.5270000000000001</v>
      </c>
      <c r="E67" s="136">
        <v>0.29099999999999998</v>
      </c>
      <c r="F67" s="137">
        <v>1.4E-2</v>
      </c>
      <c r="G67" s="165">
        <v>7.53</v>
      </c>
      <c r="H67" s="165">
        <v>2.68</v>
      </c>
      <c r="I67" s="169">
        <v>2.68</v>
      </c>
      <c r="J67" s="42">
        <v>7.8E-2</v>
      </c>
    </row>
    <row r="68" spans="1:10" ht="27.75" customHeight="1" x14ac:dyDescent="0.2">
      <c r="A68" s="163" t="s">
        <v>626</v>
      </c>
      <c r="B68" s="26"/>
      <c r="C68" s="170">
        <v>0</v>
      </c>
      <c r="D68" s="135">
        <v>1.8779999999999999</v>
      </c>
      <c r="E68" s="136">
        <v>0.17799999999999999</v>
      </c>
      <c r="F68" s="137">
        <v>0.01</v>
      </c>
      <c r="G68" s="165">
        <v>0</v>
      </c>
      <c r="H68" s="165">
        <v>2.68</v>
      </c>
      <c r="I68" s="169">
        <v>2.68</v>
      </c>
      <c r="J68" s="42">
        <v>7.8E-2</v>
      </c>
    </row>
    <row r="69" spans="1:10" ht="27.75" customHeight="1" x14ac:dyDescent="0.2">
      <c r="A69" s="163" t="s">
        <v>627</v>
      </c>
      <c r="B69" s="26"/>
      <c r="C69" s="170">
        <v>0</v>
      </c>
      <c r="D69" s="135">
        <v>1.7529999999999999</v>
      </c>
      <c r="E69" s="136">
        <v>0.17799999999999999</v>
      </c>
      <c r="F69" s="137">
        <v>0.01</v>
      </c>
      <c r="G69" s="165">
        <v>0</v>
      </c>
      <c r="H69" s="165">
        <v>2.68</v>
      </c>
      <c r="I69" s="169">
        <v>2.68</v>
      </c>
      <c r="J69" s="42">
        <v>7.8E-2</v>
      </c>
    </row>
    <row r="70" spans="1:10" ht="27.75" customHeight="1" x14ac:dyDescent="0.2">
      <c r="A70" s="163" t="s">
        <v>628</v>
      </c>
      <c r="B70" s="26"/>
      <c r="C70" s="170">
        <v>0</v>
      </c>
      <c r="D70" s="135">
        <v>1.6619999999999999</v>
      </c>
      <c r="E70" s="136">
        <v>0.17799999999999999</v>
      </c>
      <c r="F70" s="137">
        <v>0.01</v>
      </c>
      <c r="G70" s="165">
        <v>0</v>
      </c>
      <c r="H70" s="165">
        <v>2.68</v>
      </c>
      <c r="I70" s="169">
        <v>2.68</v>
      </c>
      <c r="J70" s="42">
        <v>7.8E-2</v>
      </c>
    </row>
    <row r="71" spans="1:10" ht="27.75" customHeight="1" x14ac:dyDescent="0.2">
      <c r="A71" s="163" t="s">
        <v>629</v>
      </c>
      <c r="B71" s="26"/>
      <c r="C71" s="170">
        <v>0</v>
      </c>
      <c r="D71" s="135">
        <v>1.599</v>
      </c>
      <c r="E71" s="136">
        <v>0.17799999999999999</v>
      </c>
      <c r="F71" s="137">
        <v>0.01</v>
      </c>
      <c r="G71" s="165">
        <v>0</v>
      </c>
      <c r="H71" s="165">
        <v>2.68</v>
      </c>
      <c r="I71" s="169">
        <v>2.68</v>
      </c>
      <c r="J71" s="42">
        <v>7.8E-2</v>
      </c>
    </row>
    <row r="72" spans="1:10" ht="27.75" customHeight="1" x14ac:dyDescent="0.2">
      <c r="A72" s="163" t="s">
        <v>630</v>
      </c>
      <c r="B72" s="26"/>
      <c r="C72" s="170">
        <v>0</v>
      </c>
      <c r="D72" s="135">
        <v>2.3439999999999999</v>
      </c>
      <c r="E72" s="136">
        <v>0.17799999999999999</v>
      </c>
      <c r="F72" s="137">
        <v>7.0000000000000001E-3</v>
      </c>
      <c r="G72" s="165">
        <v>30.08</v>
      </c>
      <c r="H72" s="165">
        <v>3.95</v>
      </c>
      <c r="I72" s="169">
        <v>3.95</v>
      </c>
      <c r="J72" s="42">
        <v>6.4000000000000001E-2</v>
      </c>
    </row>
    <row r="73" spans="1:10" ht="27.75" customHeight="1" x14ac:dyDescent="0.2">
      <c r="A73" s="163" t="s">
        <v>631</v>
      </c>
      <c r="B73" s="26"/>
      <c r="C73" s="170">
        <v>0</v>
      </c>
      <c r="D73" s="135">
        <v>1.3220000000000001</v>
      </c>
      <c r="E73" s="136">
        <v>0</v>
      </c>
      <c r="F73" s="137">
        <v>0</v>
      </c>
      <c r="G73" s="165">
        <v>18.2</v>
      </c>
      <c r="H73" s="165">
        <v>3.95</v>
      </c>
      <c r="I73" s="169">
        <v>3.95</v>
      </c>
      <c r="J73" s="42">
        <v>6.4000000000000001E-2</v>
      </c>
    </row>
    <row r="74" spans="1:10" ht="27.75" customHeight="1" x14ac:dyDescent="0.2">
      <c r="A74" s="163" t="s">
        <v>632</v>
      </c>
      <c r="B74" s="26"/>
      <c r="C74" s="170">
        <v>0</v>
      </c>
      <c r="D74" s="135">
        <v>1.125</v>
      </c>
      <c r="E74" s="136">
        <v>0</v>
      </c>
      <c r="F74" s="137">
        <v>0</v>
      </c>
      <c r="G74" s="165">
        <v>18.2</v>
      </c>
      <c r="H74" s="165">
        <v>3.95</v>
      </c>
      <c r="I74" s="169">
        <v>3.95</v>
      </c>
      <c r="J74" s="42">
        <v>6.4000000000000001E-2</v>
      </c>
    </row>
    <row r="75" spans="1:10" ht="27.75" customHeight="1" x14ac:dyDescent="0.2">
      <c r="A75" s="163" t="s">
        <v>633</v>
      </c>
      <c r="B75" s="26"/>
      <c r="C75" s="170">
        <v>0</v>
      </c>
      <c r="D75" s="135">
        <v>0.98099999999999998</v>
      </c>
      <c r="E75" s="136">
        <v>0</v>
      </c>
      <c r="F75" s="137">
        <v>0</v>
      </c>
      <c r="G75" s="165">
        <v>18.2</v>
      </c>
      <c r="H75" s="165">
        <v>3.95</v>
      </c>
      <c r="I75" s="169">
        <v>3.95</v>
      </c>
      <c r="J75" s="42">
        <v>6.4000000000000001E-2</v>
      </c>
    </row>
    <row r="76" spans="1:10" ht="27.75" customHeight="1" x14ac:dyDescent="0.2">
      <c r="A76" s="163" t="s">
        <v>634</v>
      </c>
      <c r="B76" s="26"/>
      <c r="C76" s="170">
        <v>0</v>
      </c>
      <c r="D76" s="135">
        <v>0.88200000000000001</v>
      </c>
      <c r="E76" s="136">
        <v>0</v>
      </c>
      <c r="F76" s="137">
        <v>0</v>
      </c>
      <c r="G76" s="165">
        <v>18.2</v>
      </c>
      <c r="H76" s="165">
        <v>3.95</v>
      </c>
      <c r="I76" s="169">
        <v>3.95</v>
      </c>
      <c r="J76" s="42">
        <v>6.4000000000000001E-2</v>
      </c>
    </row>
    <row r="77" spans="1:10" ht="27.75" customHeight="1" x14ac:dyDescent="0.2">
      <c r="A77" s="163" t="s">
        <v>635</v>
      </c>
      <c r="B77" s="26"/>
      <c r="C77" s="170">
        <v>0</v>
      </c>
      <c r="D77" s="135">
        <v>2.17</v>
      </c>
      <c r="E77" s="136">
        <v>0.14799999999999999</v>
      </c>
      <c r="F77" s="137">
        <v>6.0000000000000001E-3</v>
      </c>
      <c r="G77" s="165">
        <v>133.08000000000001</v>
      </c>
      <c r="H77" s="165">
        <v>4.92</v>
      </c>
      <c r="I77" s="169">
        <v>4.92</v>
      </c>
      <c r="J77" s="42">
        <v>5.5E-2</v>
      </c>
    </row>
    <row r="78" spans="1:10" ht="27.75" customHeight="1" x14ac:dyDescent="0.2">
      <c r="A78" s="163" t="s">
        <v>636</v>
      </c>
      <c r="B78" s="26"/>
      <c r="C78" s="170">
        <v>0</v>
      </c>
      <c r="D78" s="135">
        <v>0.89700000000000002</v>
      </c>
      <c r="E78" s="136">
        <v>0</v>
      </c>
      <c r="F78" s="137">
        <v>0</v>
      </c>
      <c r="G78" s="165">
        <v>0</v>
      </c>
      <c r="H78" s="165">
        <v>4.92</v>
      </c>
      <c r="I78" s="169">
        <v>4.92</v>
      </c>
      <c r="J78" s="42">
        <v>5.5E-2</v>
      </c>
    </row>
    <row r="79" spans="1:10" ht="27.75" customHeight="1" x14ac:dyDescent="0.2">
      <c r="A79" s="163" t="s">
        <v>637</v>
      </c>
      <c r="B79" s="26"/>
      <c r="C79" s="170">
        <v>0</v>
      </c>
      <c r="D79" s="135">
        <v>0.44600000000000001</v>
      </c>
      <c r="E79" s="136">
        <v>0</v>
      </c>
      <c r="F79" s="137">
        <v>0</v>
      </c>
      <c r="G79" s="165">
        <v>0</v>
      </c>
      <c r="H79" s="165">
        <v>4.92</v>
      </c>
      <c r="I79" s="169">
        <v>4.92</v>
      </c>
      <c r="J79" s="42">
        <v>5.5E-2</v>
      </c>
    </row>
    <row r="80" spans="1:10" ht="27.75" customHeight="1" x14ac:dyDescent="0.2">
      <c r="A80" s="163" t="s">
        <v>638</v>
      </c>
      <c r="B80" s="26"/>
      <c r="C80" s="170">
        <v>0</v>
      </c>
      <c r="D80" s="135">
        <v>0.25800000000000001</v>
      </c>
      <c r="E80" s="136">
        <v>0</v>
      </c>
      <c r="F80" s="137">
        <v>0</v>
      </c>
      <c r="G80" s="165">
        <v>0</v>
      </c>
      <c r="H80" s="165">
        <v>4.92</v>
      </c>
      <c r="I80" s="169">
        <v>4.92</v>
      </c>
      <c r="J80" s="42">
        <v>5.5E-2</v>
      </c>
    </row>
    <row r="81" spans="1:10" ht="27.75" customHeight="1" x14ac:dyDescent="0.2">
      <c r="A81" s="163" t="s">
        <v>639</v>
      </c>
      <c r="B81" s="26"/>
      <c r="C81" s="170">
        <v>0</v>
      </c>
      <c r="D81" s="135">
        <v>4.2999999999999997E-2</v>
      </c>
      <c r="E81" s="136">
        <v>0</v>
      </c>
      <c r="F81" s="137">
        <v>0</v>
      </c>
      <c r="G81" s="165">
        <v>0</v>
      </c>
      <c r="H81" s="165">
        <v>4.92</v>
      </c>
      <c r="I81" s="169">
        <v>4.92</v>
      </c>
      <c r="J81" s="42">
        <v>5.5E-2</v>
      </c>
    </row>
    <row r="82" spans="1:10" ht="27.75" customHeight="1" x14ac:dyDescent="0.2">
      <c r="A82" s="163" t="s">
        <v>640</v>
      </c>
      <c r="B82" s="26"/>
      <c r="C82" s="170" t="s">
        <v>132</v>
      </c>
      <c r="D82" s="138">
        <v>10.672000000000001</v>
      </c>
      <c r="E82" s="139">
        <v>1.538</v>
      </c>
      <c r="F82" s="137">
        <v>0.97099999999999997</v>
      </c>
      <c r="G82" s="166"/>
      <c r="H82" s="166"/>
      <c r="I82" s="168"/>
      <c r="J82" s="43"/>
    </row>
    <row r="83" spans="1:10" ht="27.75" customHeight="1" x14ac:dyDescent="0.2">
      <c r="A83" s="163" t="s">
        <v>641</v>
      </c>
      <c r="B83" s="26"/>
      <c r="C83" s="170" t="s">
        <v>1857</v>
      </c>
      <c r="D83" s="135">
        <v>-3.9350000000000001</v>
      </c>
      <c r="E83" s="136">
        <v>-0.52900000000000003</v>
      </c>
      <c r="F83" s="137">
        <v>-2.7E-2</v>
      </c>
      <c r="G83" s="165">
        <v>0</v>
      </c>
      <c r="H83" s="166"/>
      <c r="I83" s="168"/>
      <c r="J83" s="43"/>
    </row>
    <row r="84" spans="1:10" ht="27.75" customHeight="1" x14ac:dyDescent="0.2">
      <c r="A84" s="163" t="s">
        <v>642</v>
      </c>
      <c r="B84" s="26"/>
      <c r="C84" s="170" t="s">
        <v>1857</v>
      </c>
      <c r="D84" s="135">
        <v>-3.887</v>
      </c>
      <c r="E84" s="136">
        <v>-0.47599999999999998</v>
      </c>
      <c r="F84" s="137">
        <v>-2.4E-2</v>
      </c>
      <c r="G84" s="165">
        <v>0</v>
      </c>
      <c r="H84" s="166"/>
      <c r="I84" s="168"/>
      <c r="J84" s="43"/>
    </row>
    <row r="85" spans="1:10" ht="27.75" customHeight="1" x14ac:dyDescent="0.2">
      <c r="A85" s="163" t="s">
        <v>643</v>
      </c>
      <c r="B85" s="26"/>
      <c r="C85" s="170">
        <v>0</v>
      </c>
      <c r="D85" s="135">
        <v>-3.9350000000000001</v>
      </c>
      <c r="E85" s="136">
        <v>-0.52900000000000003</v>
      </c>
      <c r="F85" s="137">
        <v>-2.7E-2</v>
      </c>
      <c r="G85" s="165">
        <v>0</v>
      </c>
      <c r="H85" s="166"/>
      <c r="I85" s="168"/>
      <c r="J85" s="42">
        <v>0.14799999999999999</v>
      </c>
    </row>
    <row r="86" spans="1:10" ht="27.75" customHeight="1" x14ac:dyDescent="0.2">
      <c r="A86" s="163" t="s">
        <v>644</v>
      </c>
      <c r="B86" s="26"/>
      <c r="C86" s="170">
        <v>0</v>
      </c>
      <c r="D86" s="135">
        <v>-3.887</v>
      </c>
      <c r="E86" s="136">
        <v>-0.47599999999999998</v>
      </c>
      <c r="F86" s="137">
        <v>-2.4E-2</v>
      </c>
      <c r="G86" s="165">
        <v>0</v>
      </c>
      <c r="H86" s="166"/>
      <c r="I86" s="168"/>
      <c r="J86" s="42">
        <v>0.121</v>
      </c>
    </row>
    <row r="87" spans="1:10" ht="27.75" customHeight="1" x14ac:dyDescent="0.2">
      <c r="A87" s="163" t="s">
        <v>645</v>
      </c>
      <c r="B87" s="26"/>
      <c r="C87" s="170">
        <v>0</v>
      </c>
      <c r="D87" s="135">
        <v>-4.7670000000000003</v>
      </c>
      <c r="E87" s="136">
        <v>-0.36199999999999999</v>
      </c>
      <c r="F87" s="137">
        <v>-1.4999999999999999E-2</v>
      </c>
      <c r="G87" s="165">
        <v>423.35</v>
      </c>
      <c r="H87" s="166"/>
      <c r="I87" s="168"/>
      <c r="J87" s="42">
        <v>0.17599999999999999</v>
      </c>
    </row>
    <row r="88" spans="1:10" ht="27.75" customHeight="1" x14ac:dyDescent="0.2">
      <c r="A88" s="163" t="s">
        <v>646</v>
      </c>
      <c r="B88" s="26"/>
      <c r="C88" s="170" t="s">
        <v>74</v>
      </c>
      <c r="D88" s="135">
        <v>3.141</v>
      </c>
      <c r="E88" s="136">
        <v>0.42199999999999999</v>
      </c>
      <c r="F88" s="137">
        <v>2.1999999999999999E-2</v>
      </c>
      <c r="G88" s="165">
        <v>1.25</v>
      </c>
      <c r="H88" s="166"/>
      <c r="I88" s="168"/>
      <c r="J88" s="43"/>
    </row>
    <row r="89" spans="1:10" ht="27.75" customHeight="1" x14ac:dyDescent="0.2">
      <c r="A89" s="163" t="s">
        <v>647</v>
      </c>
      <c r="B89" s="26"/>
      <c r="C89" s="170">
        <v>2</v>
      </c>
      <c r="D89" s="135">
        <v>3.141</v>
      </c>
      <c r="E89" s="136">
        <v>0.42199999999999999</v>
      </c>
      <c r="F89" s="137">
        <v>2.1999999999999999E-2</v>
      </c>
      <c r="G89" s="166"/>
      <c r="H89" s="166"/>
      <c r="I89" s="168"/>
      <c r="J89" s="43"/>
    </row>
    <row r="90" spans="1:10" ht="27.75" customHeight="1" x14ac:dyDescent="0.2">
      <c r="A90" s="163" t="s">
        <v>648</v>
      </c>
      <c r="B90" s="26"/>
      <c r="C90" s="170" t="s">
        <v>82</v>
      </c>
      <c r="D90" s="135">
        <v>3.0379999999999998</v>
      </c>
      <c r="E90" s="136">
        <v>0.40799999999999997</v>
      </c>
      <c r="F90" s="137">
        <v>2.1000000000000001E-2</v>
      </c>
      <c r="G90" s="165">
        <v>3.62</v>
      </c>
      <c r="H90" s="166"/>
      <c r="I90" s="168"/>
      <c r="J90" s="43"/>
    </row>
    <row r="91" spans="1:10" ht="27.75" customHeight="1" x14ac:dyDescent="0.2">
      <c r="A91" s="163" t="s">
        <v>649</v>
      </c>
      <c r="B91" s="26"/>
      <c r="C91" s="170" t="s">
        <v>82</v>
      </c>
      <c r="D91" s="135">
        <v>3.0379999999999998</v>
      </c>
      <c r="E91" s="136">
        <v>0.40799999999999997</v>
      </c>
      <c r="F91" s="137">
        <v>2.1000000000000001E-2</v>
      </c>
      <c r="G91" s="165">
        <v>1.96</v>
      </c>
      <c r="H91" s="166"/>
      <c r="I91" s="168"/>
      <c r="J91" s="43"/>
    </row>
    <row r="92" spans="1:10" ht="27.75" customHeight="1" x14ac:dyDescent="0.2">
      <c r="A92" s="163" t="s">
        <v>650</v>
      </c>
      <c r="B92" s="26"/>
      <c r="C92" s="170" t="s">
        <v>82</v>
      </c>
      <c r="D92" s="135">
        <v>3.0259999999999998</v>
      </c>
      <c r="E92" s="136">
        <v>0.39600000000000002</v>
      </c>
      <c r="F92" s="137">
        <v>8.9999999999999993E-3</v>
      </c>
      <c r="G92" s="165">
        <v>0</v>
      </c>
      <c r="H92" s="166"/>
      <c r="I92" s="168"/>
      <c r="J92" s="43"/>
    </row>
    <row r="93" spans="1:10" ht="27.75" customHeight="1" x14ac:dyDescent="0.2">
      <c r="A93" s="163" t="s">
        <v>651</v>
      </c>
      <c r="B93" s="26"/>
      <c r="C93" s="170" t="s">
        <v>82</v>
      </c>
      <c r="D93" s="135">
        <v>2.9670000000000001</v>
      </c>
      <c r="E93" s="136">
        <v>0.33700000000000002</v>
      </c>
      <c r="F93" s="137">
        <v>0</v>
      </c>
      <c r="G93" s="165">
        <v>0</v>
      </c>
      <c r="H93" s="166"/>
      <c r="I93" s="168"/>
      <c r="J93" s="43"/>
    </row>
    <row r="94" spans="1:10" ht="27.75" customHeight="1" x14ac:dyDescent="0.2">
      <c r="A94" s="163" t="s">
        <v>652</v>
      </c>
      <c r="B94" s="26"/>
      <c r="C94" s="170" t="s">
        <v>82</v>
      </c>
      <c r="D94" s="135">
        <v>2.903</v>
      </c>
      <c r="E94" s="136">
        <v>0.27200000000000002</v>
      </c>
      <c r="F94" s="137">
        <v>0</v>
      </c>
      <c r="G94" s="165">
        <v>0</v>
      </c>
      <c r="H94" s="166"/>
      <c r="I94" s="168"/>
      <c r="J94" s="43"/>
    </row>
    <row r="95" spans="1:10" ht="27.75" customHeight="1" x14ac:dyDescent="0.2">
      <c r="A95" s="163" t="s">
        <v>653</v>
      </c>
      <c r="B95" s="26"/>
      <c r="C95" s="170">
        <v>4</v>
      </c>
      <c r="D95" s="135">
        <v>3.0379999999999998</v>
      </c>
      <c r="E95" s="136">
        <v>0.40799999999999997</v>
      </c>
      <c r="F95" s="137">
        <v>2.1000000000000001E-2</v>
      </c>
      <c r="G95" s="166"/>
      <c r="H95" s="166"/>
      <c r="I95" s="168"/>
      <c r="J95" s="43"/>
    </row>
    <row r="96" spans="1:10" ht="27.75" customHeight="1" x14ac:dyDescent="0.2">
      <c r="A96" s="163" t="s">
        <v>654</v>
      </c>
      <c r="B96" s="26"/>
      <c r="C96" s="170">
        <v>0</v>
      </c>
      <c r="D96" s="135">
        <v>1.958</v>
      </c>
      <c r="E96" s="136">
        <v>0.22600000000000001</v>
      </c>
      <c r="F96" s="137">
        <v>1.0999999999999999E-2</v>
      </c>
      <c r="G96" s="165">
        <v>5.84</v>
      </c>
      <c r="H96" s="165">
        <v>2.0699999999999998</v>
      </c>
      <c r="I96" s="169">
        <v>2.0699999999999998</v>
      </c>
      <c r="J96" s="42">
        <v>6.0999999999999999E-2</v>
      </c>
    </row>
    <row r="97" spans="1:10" ht="27.75" customHeight="1" x14ac:dyDescent="0.2">
      <c r="A97" s="163" t="s">
        <v>655</v>
      </c>
      <c r="B97" s="26"/>
      <c r="C97" s="170">
        <v>0</v>
      </c>
      <c r="D97" s="135">
        <v>1.456</v>
      </c>
      <c r="E97" s="136">
        <v>0.13800000000000001</v>
      </c>
      <c r="F97" s="137">
        <v>7.0000000000000001E-3</v>
      </c>
      <c r="G97" s="165">
        <v>0</v>
      </c>
      <c r="H97" s="165">
        <v>2.0699999999999998</v>
      </c>
      <c r="I97" s="169">
        <v>2.0699999999999998</v>
      </c>
      <c r="J97" s="42">
        <v>6.0999999999999999E-2</v>
      </c>
    </row>
    <row r="98" spans="1:10" ht="27.75" customHeight="1" x14ac:dyDescent="0.2">
      <c r="A98" s="163" t="s">
        <v>656</v>
      </c>
      <c r="B98" s="26"/>
      <c r="C98" s="170">
        <v>0</v>
      </c>
      <c r="D98" s="135">
        <v>1.359</v>
      </c>
      <c r="E98" s="136">
        <v>0.13800000000000001</v>
      </c>
      <c r="F98" s="137">
        <v>7.0000000000000001E-3</v>
      </c>
      <c r="G98" s="165">
        <v>0</v>
      </c>
      <c r="H98" s="165">
        <v>2.0699999999999998</v>
      </c>
      <c r="I98" s="169">
        <v>2.0699999999999998</v>
      </c>
      <c r="J98" s="42">
        <v>6.0999999999999999E-2</v>
      </c>
    </row>
    <row r="99" spans="1:10" ht="27.75" customHeight="1" x14ac:dyDescent="0.2">
      <c r="A99" s="163" t="s">
        <v>657</v>
      </c>
      <c r="B99" s="26"/>
      <c r="C99" s="170">
        <v>0</v>
      </c>
      <c r="D99" s="135">
        <v>1.288</v>
      </c>
      <c r="E99" s="136">
        <v>0.13800000000000001</v>
      </c>
      <c r="F99" s="137">
        <v>7.0000000000000001E-3</v>
      </c>
      <c r="G99" s="165">
        <v>0</v>
      </c>
      <c r="H99" s="165">
        <v>2.0699999999999998</v>
      </c>
      <c r="I99" s="169">
        <v>2.0699999999999998</v>
      </c>
      <c r="J99" s="42">
        <v>6.0999999999999999E-2</v>
      </c>
    </row>
    <row r="100" spans="1:10" ht="27.75" customHeight="1" x14ac:dyDescent="0.2">
      <c r="A100" s="163" t="s">
        <v>658</v>
      </c>
      <c r="B100" s="26"/>
      <c r="C100" s="170">
        <v>0</v>
      </c>
      <c r="D100" s="135">
        <v>1.2390000000000001</v>
      </c>
      <c r="E100" s="136">
        <v>0.13800000000000001</v>
      </c>
      <c r="F100" s="137">
        <v>7.0000000000000001E-3</v>
      </c>
      <c r="G100" s="165">
        <v>0</v>
      </c>
      <c r="H100" s="165">
        <v>2.0699999999999998</v>
      </c>
      <c r="I100" s="169">
        <v>2.0699999999999998</v>
      </c>
      <c r="J100" s="42">
        <v>6.0999999999999999E-2</v>
      </c>
    </row>
    <row r="101" spans="1:10" ht="27.75" customHeight="1" x14ac:dyDescent="0.2">
      <c r="A101" s="163" t="s">
        <v>659</v>
      </c>
      <c r="B101" s="26"/>
      <c r="C101" s="170">
        <v>0</v>
      </c>
      <c r="D101" s="135">
        <v>1.8169999999999999</v>
      </c>
      <c r="E101" s="136">
        <v>0.13800000000000001</v>
      </c>
      <c r="F101" s="137">
        <v>6.0000000000000001E-3</v>
      </c>
      <c r="G101" s="165">
        <v>23.31</v>
      </c>
      <c r="H101" s="165">
        <v>3.06</v>
      </c>
      <c r="I101" s="169">
        <v>3.06</v>
      </c>
      <c r="J101" s="42">
        <v>0.05</v>
      </c>
    </row>
    <row r="102" spans="1:10" ht="27.75" customHeight="1" x14ac:dyDescent="0.2">
      <c r="A102" s="163" t="s">
        <v>660</v>
      </c>
      <c r="B102" s="26"/>
      <c r="C102" s="170">
        <v>0</v>
      </c>
      <c r="D102" s="135">
        <v>1.0249999999999999</v>
      </c>
      <c r="E102" s="136">
        <v>0</v>
      </c>
      <c r="F102" s="137">
        <v>0</v>
      </c>
      <c r="G102" s="165">
        <v>14.11</v>
      </c>
      <c r="H102" s="165">
        <v>3.06</v>
      </c>
      <c r="I102" s="169">
        <v>3.06</v>
      </c>
      <c r="J102" s="42">
        <v>0.05</v>
      </c>
    </row>
    <row r="103" spans="1:10" ht="27.75" customHeight="1" x14ac:dyDescent="0.2">
      <c r="A103" s="163" t="s">
        <v>661</v>
      </c>
      <c r="B103" s="26"/>
      <c r="C103" s="170">
        <v>0</v>
      </c>
      <c r="D103" s="135">
        <v>0.872</v>
      </c>
      <c r="E103" s="136">
        <v>0</v>
      </c>
      <c r="F103" s="137">
        <v>0</v>
      </c>
      <c r="G103" s="165">
        <v>14.11</v>
      </c>
      <c r="H103" s="165">
        <v>3.06</v>
      </c>
      <c r="I103" s="169">
        <v>3.06</v>
      </c>
      <c r="J103" s="42">
        <v>0.05</v>
      </c>
    </row>
    <row r="104" spans="1:10" ht="27.75" customHeight="1" x14ac:dyDescent="0.2">
      <c r="A104" s="163" t="s">
        <v>662</v>
      </c>
      <c r="B104" s="26"/>
      <c r="C104" s="170">
        <v>0</v>
      </c>
      <c r="D104" s="135">
        <v>0.76</v>
      </c>
      <c r="E104" s="136">
        <v>0</v>
      </c>
      <c r="F104" s="137">
        <v>0</v>
      </c>
      <c r="G104" s="165">
        <v>14.11</v>
      </c>
      <c r="H104" s="165">
        <v>3.06</v>
      </c>
      <c r="I104" s="169">
        <v>3.06</v>
      </c>
      <c r="J104" s="42">
        <v>0.05</v>
      </c>
    </row>
    <row r="105" spans="1:10" ht="27.75" customHeight="1" x14ac:dyDescent="0.2">
      <c r="A105" s="163" t="s">
        <v>663</v>
      </c>
      <c r="B105" s="26"/>
      <c r="C105" s="170">
        <v>0</v>
      </c>
      <c r="D105" s="135">
        <v>0.68300000000000005</v>
      </c>
      <c r="E105" s="136">
        <v>0</v>
      </c>
      <c r="F105" s="137">
        <v>0</v>
      </c>
      <c r="G105" s="165">
        <v>14.11</v>
      </c>
      <c r="H105" s="165">
        <v>3.06</v>
      </c>
      <c r="I105" s="169">
        <v>3.06</v>
      </c>
      <c r="J105" s="42">
        <v>0.05</v>
      </c>
    </row>
    <row r="106" spans="1:10" ht="27.75" customHeight="1" x14ac:dyDescent="0.2">
      <c r="A106" s="163" t="s">
        <v>664</v>
      </c>
      <c r="B106" s="26"/>
      <c r="C106" s="170">
        <v>0</v>
      </c>
      <c r="D106" s="135">
        <v>1.6819999999999999</v>
      </c>
      <c r="E106" s="136">
        <v>0.115</v>
      </c>
      <c r="F106" s="137">
        <v>5.0000000000000001E-3</v>
      </c>
      <c r="G106" s="165">
        <v>103.14</v>
      </c>
      <c r="H106" s="165">
        <v>3.82</v>
      </c>
      <c r="I106" s="169">
        <v>3.82</v>
      </c>
      <c r="J106" s="42">
        <v>4.2000000000000003E-2</v>
      </c>
    </row>
    <row r="107" spans="1:10" ht="27.75" customHeight="1" x14ac:dyDescent="0.2">
      <c r="A107" s="163" t="s">
        <v>665</v>
      </c>
      <c r="B107" s="26"/>
      <c r="C107" s="170">
        <v>0</v>
      </c>
      <c r="D107" s="135">
        <v>0.69499999999999995</v>
      </c>
      <c r="E107" s="136">
        <v>0</v>
      </c>
      <c r="F107" s="137">
        <v>0</v>
      </c>
      <c r="G107" s="165">
        <v>0</v>
      </c>
      <c r="H107" s="165">
        <v>3.82</v>
      </c>
      <c r="I107" s="169">
        <v>3.82</v>
      </c>
      <c r="J107" s="42">
        <v>4.2000000000000003E-2</v>
      </c>
    </row>
    <row r="108" spans="1:10" ht="27.75" customHeight="1" x14ac:dyDescent="0.2">
      <c r="A108" s="163" t="s">
        <v>666</v>
      </c>
      <c r="B108" s="26"/>
      <c r="C108" s="170">
        <v>0</v>
      </c>
      <c r="D108" s="135">
        <v>0.34499999999999997</v>
      </c>
      <c r="E108" s="136">
        <v>0</v>
      </c>
      <c r="F108" s="137">
        <v>0</v>
      </c>
      <c r="G108" s="165">
        <v>0</v>
      </c>
      <c r="H108" s="165">
        <v>3.82</v>
      </c>
      <c r="I108" s="169">
        <v>3.82</v>
      </c>
      <c r="J108" s="42">
        <v>4.2000000000000003E-2</v>
      </c>
    </row>
    <row r="109" spans="1:10" ht="27.75" customHeight="1" x14ac:dyDescent="0.2">
      <c r="A109" s="163" t="s">
        <v>667</v>
      </c>
      <c r="B109" s="26"/>
      <c r="C109" s="170">
        <v>0</v>
      </c>
      <c r="D109" s="135">
        <v>0.2</v>
      </c>
      <c r="E109" s="136">
        <v>0</v>
      </c>
      <c r="F109" s="137">
        <v>0</v>
      </c>
      <c r="G109" s="165">
        <v>0</v>
      </c>
      <c r="H109" s="165">
        <v>3.82</v>
      </c>
      <c r="I109" s="169">
        <v>3.82</v>
      </c>
      <c r="J109" s="42">
        <v>4.2000000000000003E-2</v>
      </c>
    </row>
    <row r="110" spans="1:10" ht="27.75" customHeight="1" x14ac:dyDescent="0.2">
      <c r="A110" s="163" t="s">
        <v>668</v>
      </c>
      <c r="B110" s="26"/>
      <c r="C110" s="170">
        <v>0</v>
      </c>
      <c r="D110" s="135">
        <v>3.4000000000000002E-2</v>
      </c>
      <c r="E110" s="136">
        <v>0</v>
      </c>
      <c r="F110" s="137">
        <v>0</v>
      </c>
      <c r="G110" s="165">
        <v>0</v>
      </c>
      <c r="H110" s="165">
        <v>3.82</v>
      </c>
      <c r="I110" s="169">
        <v>3.82</v>
      </c>
      <c r="J110" s="42">
        <v>4.2000000000000003E-2</v>
      </c>
    </row>
    <row r="111" spans="1:10" ht="27.75" customHeight="1" x14ac:dyDescent="0.2">
      <c r="A111" s="163" t="s">
        <v>669</v>
      </c>
      <c r="B111" s="26"/>
      <c r="C111" s="170" t="s">
        <v>132</v>
      </c>
      <c r="D111" s="138">
        <v>8.2710000000000008</v>
      </c>
      <c r="E111" s="139">
        <v>1.1919999999999999</v>
      </c>
      <c r="F111" s="137">
        <v>0.753</v>
      </c>
      <c r="G111" s="166"/>
      <c r="H111" s="166"/>
      <c r="I111" s="168"/>
      <c r="J111" s="43"/>
    </row>
    <row r="112" spans="1:10" ht="27.75" customHeight="1" x14ac:dyDescent="0.2">
      <c r="A112" s="163" t="s">
        <v>670</v>
      </c>
      <c r="B112" s="26"/>
      <c r="C112" s="170" t="s">
        <v>1857</v>
      </c>
      <c r="D112" s="135">
        <v>-3.05</v>
      </c>
      <c r="E112" s="136">
        <v>-0.41</v>
      </c>
      <c r="F112" s="137">
        <v>-2.1000000000000001E-2</v>
      </c>
      <c r="G112" s="165">
        <v>0</v>
      </c>
      <c r="H112" s="166"/>
      <c r="I112" s="168"/>
      <c r="J112" s="43"/>
    </row>
    <row r="113" spans="1:10" ht="27.75" customHeight="1" x14ac:dyDescent="0.2">
      <c r="A113" s="163" t="s">
        <v>671</v>
      </c>
      <c r="B113" s="26"/>
      <c r="C113" s="170" t="s">
        <v>1857</v>
      </c>
      <c r="D113" s="135">
        <v>-3.012</v>
      </c>
      <c r="E113" s="136">
        <v>-0.36899999999999999</v>
      </c>
      <c r="F113" s="137">
        <v>-1.7999999999999999E-2</v>
      </c>
      <c r="G113" s="165">
        <v>0</v>
      </c>
      <c r="H113" s="166"/>
      <c r="I113" s="168"/>
      <c r="J113" s="43"/>
    </row>
    <row r="114" spans="1:10" ht="27.75" customHeight="1" x14ac:dyDescent="0.2">
      <c r="A114" s="163" t="s">
        <v>672</v>
      </c>
      <c r="B114" s="26"/>
      <c r="C114" s="170">
        <v>0</v>
      </c>
      <c r="D114" s="135">
        <v>-3.05</v>
      </c>
      <c r="E114" s="136">
        <v>-0.41</v>
      </c>
      <c r="F114" s="137">
        <v>-2.1000000000000001E-2</v>
      </c>
      <c r="G114" s="165">
        <v>0</v>
      </c>
      <c r="H114" s="166"/>
      <c r="I114" s="168"/>
      <c r="J114" s="42">
        <v>0.115</v>
      </c>
    </row>
    <row r="115" spans="1:10" ht="27.75" customHeight="1" x14ac:dyDescent="0.2">
      <c r="A115" s="163" t="s">
        <v>673</v>
      </c>
      <c r="B115" s="26"/>
      <c r="C115" s="170">
        <v>0</v>
      </c>
      <c r="D115" s="135">
        <v>-3.012</v>
      </c>
      <c r="E115" s="136">
        <v>-0.36899999999999999</v>
      </c>
      <c r="F115" s="137">
        <v>-1.7999999999999999E-2</v>
      </c>
      <c r="G115" s="165">
        <v>0</v>
      </c>
      <c r="H115" s="166"/>
      <c r="I115" s="168"/>
      <c r="J115" s="42">
        <v>9.4E-2</v>
      </c>
    </row>
    <row r="116" spans="1:10" ht="27.75" customHeight="1" x14ac:dyDescent="0.2">
      <c r="A116" s="163" t="s">
        <v>674</v>
      </c>
      <c r="B116" s="26"/>
      <c r="C116" s="170">
        <v>0</v>
      </c>
      <c r="D116" s="135">
        <v>-3.6949999999999998</v>
      </c>
      <c r="E116" s="136">
        <v>-0.28100000000000003</v>
      </c>
      <c r="F116" s="137">
        <v>-1.2E-2</v>
      </c>
      <c r="G116" s="165">
        <v>328.12</v>
      </c>
      <c r="H116" s="166"/>
      <c r="I116" s="168"/>
      <c r="J116" s="42">
        <v>0.13600000000000001</v>
      </c>
    </row>
    <row r="117" spans="1:10" ht="27.75" customHeight="1" x14ac:dyDescent="0.2">
      <c r="A117" s="163" t="s">
        <v>675</v>
      </c>
      <c r="B117" s="26"/>
      <c r="C117" s="170" t="s">
        <v>74</v>
      </c>
      <c r="D117" s="135">
        <v>2.3450000000000002</v>
      </c>
      <c r="E117" s="136">
        <v>0.315</v>
      </c>
      <c r="F117" s="137">
        <v>1.6E-2</v>
      </c>
      <c r="G117" s="165">
        <v>0.93</v>
      </c>
      <c r="H117" s="166"/>
      <c r="I117" s="168"/>
      <c r="J117" s="43"/>
    </row>
    <row r="118" spans="1:10" ht="27.75" customHeight="1" x14ac:dyDescent="0.2">
      <c r="A118" s="163" t="s">
        <v>676</v>
      </c>
      <c r="B118" s="26"/>
      <c r="C118" s="170">
        <v>2</v>
      </c>
      <c r="D118" s="135">
        <v>2.3450000000000002</v>
      </c>
      <c r="E118" s="136">
        <v>0.315</v>
      </c>
      <c r="F118" s="137">
        <v>1.6E-2</v>
      </c>
      <c r="G118" s="166"/>
      <c r="H118" s="166"/>
      <c r="I118" s="168"/>
      <c r="J118" s="43"/>
    </row>
    <row r="119" spans="1:10" ht="27.75" customHeight="1" x14ac:dyDescent="0.2">
      <c r="A119" s="163" t="s">
        <v>677</v>
      </c>
      <c r="B119" s="26"/>
      <c r="C119" s="170" t="s">
        <v>82</v>
      </c>
      <c r="D119" s="135">
        <v>2.2679999999999998</v>
      </c>
      <c r="E119" s="136">
        <v>0.30499999999999999</v>
      </c>
      <c r="F119" s="137">
        <v>1.6E-2</v>
      </c>
      <c r="G119" s="165">
        <v>2.7</v>
      </c>
      <c r="H119" s="166"/>
      <c r="I119" s="168"/>
      <c r="J119" s="43"/>
    </row>
    <row r="120" spans="1:10" ht="27.75" customHeight="1" x14ac:dyDescent="0.2">
      <c r="A120" s="163" t="s">
        <v>678</v>
      </c>
      <c r="B120" s="26"/>
      <c r="C120" s="170" t="s">
        <v>82</v>
      </c>
      <c r="D120" s="135">
        <v>2.2679999999999998</v>
      </c>
      <c r="E120" s="136">
        <v>0.30499999999999999</v>
      </c>
      <c r="F120" s="137">
        <v>1.6E-2</v>
      </c>
      <c r="G120" s="165">
        <v>1.46</v>
      </c>
      <c r="H120" s="166"/>
      <c r="I120" s="168"/>
      <c r="J120" s="43"/>
    </row>
    <row r="121" spans="1:10" ht="27.75" customHeight="1" x14ac:dyDescent="0.2">
      <c r="A121" s="163" t="s">
        <v>679</v>
      </c>
      <c r="B121" s="26"/>
      <c r="C121" s="170" t="s">
        <v>82</v>
      </c>
      <c r="D121" s="135">
        <v>2.2589999999999999</v>
      </c>
      <c r="E121" s="136">
        <v>0.29599999999999999</v>
      </c>
      <c r="F121" s="137">
        <v>6.0000000000000001E-3</v>
      </c>
      <c r="G121" s="165">
        <v>-0.01</v>
      </c>
      <c r="H121" s="166"/>
      <c r="I121" s="168"/>
      <c r="J121" s="43"/>
    </row>
    <row r="122" spans="1:10" ht="27.75" customHeight="1" x14ac:dyDescent="0.2">
      <c r="A122" s="163" t="s">
        <v>680</v>
      </c>
      <c r="B122" s="26"/>
      <c r="C122" s="170" t="s">
        <v>82</v>
      </c>
      <c r="D122" s="135">
        <v>2.2149999999999999</v>
      </c>
      <c r="E122" s="136">
        <v>0.252</v>
      </c>
      <c r="F122" s="137">
        <v>0</v>
      </c>
      <c r="G122" s="165">
        <v>-0.01</v>
      </c>
      <c r="H122" s="166"/>
      <c r="I122" s="168"/>
      <c r="J122" s="43"/>
    </row>
    <row r="123" spans="1:10" ht="27.75" customHeight="1" x14ac:dyDescent="0.2">
      <c r="A123" s="163" t="s">
        <v>681</v>
      </c>
      <c r="B123" s="26"/>
      <c r="C123" s="170" t="s">
        <v>82</v>
      </c>
      <c r="D123" s="135">
        <v>2.1669999999999998</v>
      </c>
      <c r="E123" s="136">
        <v>0.20300000000000001</v>
      </c>
      <c r="F123" s="137">
        <v>0</v>
      </c>
      <c r="G123" s="165">
        <v>-0.01</v>
      </c>
      <c r="H123" s="166"/>
      <c r="I123" s="168"/>
      <c r="J123" s="43"/>
    </row>
    <row r="124" spans="1:10" ht="27.75" customHeight="1" x14ac:dyDescent="0.2">
      <c r="A124" s="163" t="s">
        <v>682</v>
      </c>
      <c r="B124" s="26"/>
      <c r="C124" s="170">
        <v>4</v>
      </c>
      <c r="D124" s="135">
        <v>2.2679999999999998</v>
      </c>
      <c r="E124" s="136">
        <v>0.30499999999999999</v>
      </c>
      <c r="F124" s="137">
        <v>1.6E-2</v>
      </c>
      <c r="G124" s="166"/>
      <c r="H124" s="166"/>
      <c r="I124" s="168"/>
      <c r="J124" s="43"/>
    </row>
    <row r="125" spans="1:10" ht="27.75" customHeight="1" x14ac:dyDescent="0.2">
      <c r="A125" s="163" t="s">
        <v>683</v>
      </c>
      <c r="B125" s="26"/>
      <c r="C125" s="170">
        <v>0</v>
      </c>
      <c r="D125" s="135">
        <v>1.462</v>
      </c>
      <c r="E125" s="136">
        <v>0.16800000000000001</v>
      </c>
      <c r="F125" s="137">
        <v>8.0000000000000002E-3</v>
      </c>
      <c r="G125" s="165">
        <v>4.3600000000000003</v>
      </c>
      <c r="H125" s="165">
        <v>1.55</v>
      </c>
      <c r="I125" s="169">
        <v>1.55</v>
      </c>
      <c r="J125" s="42">
        <v>4.4999999999999998E-2</v>
      </c>
    </row>
    <row r="126" spans="1:10" ht="27.75" customHeight="1" x14ac:dyDescent="0.2">
      <c r="A126" s="163" t="s">
        <v>684</v>
      </c>
      <c r="B126" s="26"/>
      <c r="C126" s="170">
        <v>0</v>
      </c>
      <c r="D126" s="135">
        <v>1.087</v>
      </c>
      <c r="E126" s="136">
        <v>0.10299999999999999</v>
      </c>
      <c r="F126" s="137">
        <v>6.0000000000000001E-3</v>
      </c>
      <c r="G126" s="165">
        <v>-0.01</v>
      </c>
      <c r="H126" s="165">
        <v>1.55</v>
      </c>
      <c r="I126" s="169">
        <v>1.55</v>
      </c>
      <c r="J126" s="42">
        <v>4.4999999999999998E-2</v>
      </c>
    </row>
    <row r="127" spans="1:10" ht="27.75" customHeight="1" x14ac:dyDescent="0.2">
      <c r="A127" s="163" t="s">
        <v>685</v>
      </c>
      <c r="B127" s="26"/>
      <c r="C127" s="170">
        <v>0</v>
      </c>
      <c r="D127" s="135">
        <v>1.0149999999999999</v>
      </c>
      <c r="E127" s="136">
        <v>0.10299999999999999</v>
      </c>
      <c r="F127" s="137">
        <v>6.0000000000000001E-3</v>
      </c>
      <c r="G127" s="165">
        <v>-0.01</v>
      </c>
      <c r="H127" s="165">
        <v>1.55</v>
      </c>
      <c r="I127" s="169">
        <v>1.55</v>
      </c>
      <c r="J127" s="42">
        <v>4.4999999999999998E-2</v>
      </c>
    </row>
    <row r="128" spans="1:10" ht="27.75" customHeight="1" x14ac:dyDescent="0.2">
      <c r="A128" s="163" t="s">
        <v>686</v>
      </c>
      <c r="B128" s="26"/>
      <c r="C128" s="170">
        <v>0</v>
      </c>
      <c r="D128" s="135">
        <v>0.96199999999999997</v>
      </c>
      <c r="E128" s="136">
        <v>0.10299999999999999</v>
      </c>
      <c r="F128" s="137">
        <v>6.0000000000000001E-3</v>
      </c>
      <c r="G128" s="165">
        <v>-0.01</v>
      </c>
      <c r="H128" s="165">
        <v>1.55</v>
      </c>
      <c r="I128" s="169">
        <v>1.55</v>
      </c>
      <c r="J128" s="42">
        <v>4.4999999999999998E-2</v>
      </c>
    </row>
    <row r="129" spans="1:10" ht="27.75" customHeight="1" x14ac:dyDescent="0.2">
      <c r="A129" s="163" t="s">
        <v>687</v>
      </c>
      <c r="B129" s="26"/>
      <c r="C129" s="170">
        <v>0</v>
      </c>
      <c r="D129" s="135">
        <v>0.92500000000000004</v>
      </c>
      <c r="E129" s="136">
        <v>0.10299999999999999</v>
      </c>
      <c r="F129" s="137">
        <v>6.0000000000000001E-3</v>
      </c>
      <c r="G129" s="165">
        <v>-0.01</v>
      </c>
      <c r="H129" s="165">
        <v>1.55</v>
      </c>
      <c r="I129" s="169">
        <v>1.55</v>
      </c>
      <c r="J129" s="42">
        <v>4.4999999999999998E-2</v>
      </c>
    </row>
    <row r="130" spans="1:10" ht="27.75" customHeight="1" x14ac:dyDescent="0.2">
      <c r="A130" s="163" t="s">
        <v>688</v>
      </c>
      <c r="B130" s="26"/>
      <c r="C130" s="170">
        <v>0</v>
      </c>
      <c r="D130" s="135">
        <v>1.3560000000000001</v>
      </c>
      <c r="E130" s="136">
        <v>0.10299999999999999</v>
      </c>
      <c r="F130" s="137">
        <v>4.0000000000000001E-3</v>
      </c>
      <c r="G130" s="165">
        <v>17.399999999999999</v>
      </c>
      <c r="H130" s="165">
        <v>2.29</v>
      </c>
      <c r="I130" s="169">
        <v>2.29</v>
      </c>
      <c r="J130" s="42">
        <v>3.6999999999999998E-2</v>
      </c>
    </row>
    <row r="131" spans="1:10" ht="27.75" customHeight="1" x14ac:dyDescent="0.2">
      <c r="A131" s="163" t="s">
        <v>689</v>
      </c>
      <c r="B131" s="26"/>
      <c r="C131" s="170">
        <v>0</v>
      </c>
      <c r="D131" s="135">
        <v>0.76500000000000001</v>
      </c>
      <c r="E131" s="136">
        <v>0</v>
      </c>
      <c r="F131" s="137">
        <v>0</v>
      </c>
      <c r="G131" s="165">
        <v>10.53</v>
      </c>
      <c r="H131" s="165">
        <v>2.29</v>
      </c>
      <c r="I131" s="169">
        <v>2.29</v>
      </c>
      <c r="J131" s="42">
        <v>3.6999999999999998E-2</v>
      </c>
    </row>
    <row r="132" spans="1:10" ht="27.75" customHeight="1" x14ac:dyDescent="0.2">
      <c r="A132" s="163" t="s">
        <v>690</v>
      </c>
      <c r="B132" s="26"/>
      <c r="C132" s="170">
        <v>0</v>
      </c>
      <c r="D132" s="135">
        <v>0.65100000000000002</v>
      </c>
      <c r="E132" s="136">
        <v>0</v>
      </c>
      <c r="F132" s="137">
        <v>0</v>
      </c>
      <c r="G132" s="165">
        <v>10.53</v>
      </c>
      <c r="H132" s="165">
        <v>2.29</v>
      </c>
      <c r="I132" s="169">
        <v>2.29</v>
      </c>
      <c r="J132" s="42">
        <v>3.6999999999999998E-2</v>
      </c>
    </row>
    <row r="133" spans="1:10" ht="27.75" customHeight="1" x14ac:dyDescent="0.2">
      <c r="A133" s="163" t="s">
        <v>691</v>
      </c>
      <c r="B133" s="26"/>
      <c r="C133" s="170">
        <v>0</v>
      </c>
      <c r="D133" s="135">
        <v>0.56799999999999995</v>
      </c>
      <c r="E133" s="136">
        <v>0</v>
      </c>
      <c r="F133" s="137">
        <v>0</v>
      </c>
      <c r="G133" s="165">
        <v>10.53</v>
      </c>
      <c r="H133" s="165">
        <v>2.29</v>
      </c>
      <c r="I133" s="169">
        <v>2.29</v>
      </c>
      <c r="J133" s="42">
        <v>3.6999999999999998E-2</v>
      </c>
    </row>
    <row r="134" spans="1:10" ht="27.75" customHeight="1" x14ac:dyDescent="0.2">
      <c r="A134" s="163" t="s">
        <v>692</v>
      </c>
      <c r="B134" s="26"/>
      <c r="C134" s="170">
        <v>0</v>
      </c>
      <c r="D134" s="135">
        <v>0.51</v>
      </c>
      <c r="E134" s="136">
        <v>0</v>
      </c>
      <c r="F134" s="137">
        <v>0</v>
      </c>
      <c r="G134" s="165">
        <v>10.53</v>
      </c>
      <c r="H134" s="165">
        <v>2.29</v>
      </c>
      <c r="I134" s="169">
        <v>2.29</v>
      </c>
      <c r="J134" s="42">
        <v>3.6999999999999998E-2</v>
      </c>
    </row>
    <row r="135" spans="1:10" ht="27.75" customHeight="1" x14ac:dyDescent="0.2">
      <c r="A135" s="163" t="s">
        <v>693</v>
      </c>
      <c r="B135" s="26"/>
      <c r="C135" s="170">
        <v>0</v>
      </c>
      <c r="D135" s="135">
        <v>1.256</v>
      </c>
      <c r="E135" s="136">
        <v>8.5999999999999993E-2</v>
      </c>
      <c r="F135" s="137">
        <v>3.0000000000000001E-3</v>
      </c>
      <c r="G135" s="165">
        <v>77.010000000000005</v>
      </c>
      <c r="H135" s="165">
        <v>2.85</v>
      </c>
      <c r="I135" s="169">
        <v>2.85</v>
      </c>
      <c r="J135" s="42">
        <v>3.2000000000000001E-2</v>
      </c>
    </row>
    <row r="136" spans="1:10" ht="27.75" customHeight="1" x14ac:dyDescent="0.2">
      <c r="A136" s="163" t="s">
        <v>694</v>
      </c>
      <c r="B136" s="26"/>
      <c r="C136" s="170">
        <v>0</v>
      </c>
      <c r="D136" s="135">
        <v>0.51900000000000002</v>
      </c>
      <c r="E136" s="136">
        <v>0</v>
      </c>
      <c r="F136" s="137">
        <v>0</v>
      </c>
      <c r="G136" s="165">
        <v>0</v>
      </c>
      <c r="H136" s="165">
        <v>2.85</v>
      </c>
      <c r="I136" s="169">
        <v>2.85</v>
      </c>
      <c r="J136" s="42">
        <v>3.2000000000000001E-2</v>
      </c>
    </row>
    <row r="137" spans="1:10" ht="27.75" customHeight="1" x14ac:dyDescent="0.2">
      <c r="A137" s="163" t="s">
        <v>695</v>
      </c>
      <c r="B137" s="26"/>
      <c r="C137" s="170">
        <v>0</v>
      </c>
      <c r="D137" s="135">
        <v>0.25800000000000001</v>
      </c>
      <c r="E137" s="136">
        <v>0</v>
      </c>
      <c r="F137" s="137">
        <v>0</v>
      </c>
      <c r="G137" s="165">
        <v>0</v>
      </c>
      <c r="H137" s="165">
        <v>2.85</v>
      </c>
      <c r="I137" s="169">
        <v>2.85</v>
      </c>
      <c r="J137" s="42">
        <v>3.2000000000000001E-2</v>
      </c>
    </row>
    <row r="138" spans="1:10" ht="27.75" customHeight="1" x14ac:dyDescent="0.2">
      <c r="A138" s="163" t="s">
        <v>696</v>
      </c>
      <c r="B138" s="26"/>
      <c r="C138" s="170">
        <v>0</v>
      </c>
      <c r="D138" s="135">
        <v>0.14899999999999999</v>
      </c>
      <c r="E138" s="136">
        <v>0</v>
      </c>
      <c r="F138" s="137">
        <v>0</v>
      </c>
      <c r="G138" s="165">
        <v>0</v>
      </c>
      <c r="H138" s="165">
        <v>2.85</v>
      </c>
      <c r="I138" s="169">
        <v>2.85</v>
      </c>
      <c r="J138" s="42">
        <v>3.2000000000000001E-2</v>
      </c>
    </row>
    <row r="139" spans="1:10" ht="27.75" customHeight="1" x14ac:dyDescent="0.2">
      <c r="A139" s="163" t="s">
        <v>697</v>
      </c>
      <c r="B139" s="26"/>
      <c r="C139" s="170">
        <v>0</v>
      </c>
      <c r="D139" s="135">
        <v>2.5000000000000001E-2</v>
      </c>
      <c r="E139" s="136">
        <v>0</v>
      </c>
      <c r="F139" s="137">
        <v>0</v>
      </c>
      <c r="G139" s="165">
        <v>0</v>
      </c>
      <c r="H139" s="165">
        <v>2.85</v>
      </c>
      <c r="I139" s="169">
        <v>2.85</v>
      </c>
      <c r="J139" s="42">
        <v>3.2000000000000001E-2</v>
      </c>
    </row>
    <row r="140" spans="1:10" ht="27.75" customHeight="1" x14ac:dyDescent="0.2">
      <c r="A140" s="163" t="s">
        <v>698</v>
      </c>
      <c r="B140" s="26"/>
      <c r="C140" s="170" t="s">
        <v>132</v>
      </c>
      <c r="D140" s="138">
        <v>6.1760000000000002</v>
      </c>
      <c r="E140" s="139">
        <v>0.89</v>
      </c>
      <c r="F140" s="137">
        <v>0.56200000000000006</v>
      </c>
      <c r="G140" s="166"/>
      <c r="H140" s="166"/>
      <c r="I140" s="168"/>
      <c r="J140" s="43"/>
    </row>
    <row r="141" spans="1:10" ht="27.75" customHeight="1" x14ac:dyDescent="0.2">
      <c r="A141" s="163" t="s">
        <v>699</v>
      </c>
      <c r="B141" s="26"/>
      <c r="C141" s="170" t="s">
        <v>1857</v>
      </c>
      <c r="D141" s="135">
        <v>-2.2770000000000001</v>
      </c>
      <c r="E141" s="136">
        <v>-0.30599999999999999</v>
      </c>
      <c r="F141" s="137">
        <v>-1.6E-2</v>
      </c>
      <c r="G141" s="165">
        <v>0</v>
      </c>
      <c r="H141" s="166"/>
      <c r="I141" s="168"/>
      <c r="J141" s="43"/>
    </row>
    <row r="142" spans="1:10" ht="27.75" customHeight="1" x14ac:dyDescent="0.2">
      <c r="A142" s="163" t="s">
        <v>700</v>
      </c>
      <c r="B142" s="26"/>
      <c r="C142" s="170" t="s">
        <v>1857</v>
      </c>
      <c r="D142" s="135">
        <v>-2.2490000000000001</v>
      </c>
      <c r="E142" s="136">
        <v>-0.27500000000000002</v>
      </c>
      <c r="F142" s="137">
        <v>-1.4E-2</v>
      </c>
      <c r="G142" s="165">
        <v>0</v>
      </c>
      <c r="H142" s="166"/>
      <c r="I142" s="168"/>
      <c r="J142" s="43"/>
    </row>
    <row r="143" spans="1:10" ht="27.75" customHeight="1" x14ac:dyDescent="0.2">
      <c r="A143" s="163" t="s">
        <v>701</v>
      </c>
      <c r="B143" s="26"/>
      <c r="C143" s="170">
        <v>0</v>
      </c>
      <c r="D143" s="135">
        <v>-2.2770000000000001</v>
      </c>
      <c r="E143" s="136">
        <v>-0.30599999999999999</v>
      </c>
      <c r="F143" s="137">
        <v>-1.6E-2</v>
      </c>
      <c r="G143" s="165">
        <v>0</v>
      </c>
      <c r="H143" s="166"/>
      <c r="I143" s="168"/>
      <c r="J143" s="42">
        <v>8.5999999999999993E-2</v>
      </c>
    </row>
    <row r="144" spans="1:10" ht="27.75" customHeight="1" x14ac:dyDescent="0.2">
      <c r="A144" s="163" t="s">
        <v>702</v>
      </c>
      <c r="B144" s="26"/>
      <c r="C144" s="170">
        <v>0</v>
      </c>
      <c r="D144" s="135">
        <v>-2.2490000000000001</v>
      </c>
      <c r="E144" s="136">
        <v>-0.27500000000000002</v>
      </c>
      <c r="F144" s="137">
        <v>-1.4E-2</v>
      </c>
      <c r="G144" s="165">
        <v>0</v>
      </c>
      <c r="H144" s="166"/>
      <c r="I144" s="168"/>
      <c r="J144" s="42">
        <v>7.0000000000000007E-2</v>
      </c>
    </row>
    <row r="145" spans="1:10" ht="27.75" customHeight="1" x14ac:dyDescent="0.2">
      <c r="A145" s="163" t="s">
        <v>703</v>
      </c>
      <c r="B145" s="26"/>
      <c r="C145" s="170">
        <v>0</v>
      </c>
      <c r="D145" s="135">
        <v>-2.7589999999999999</v>
      </c>
      <c r="E145" s="136">
        <v>-0.21</v>
      </c>
      <c r="F145" s="137">
        <v>-8.9999999999999993E-3</v>
      </c>
      <c r="G145" s="165">
        <v>245</v>
      </c>
      <c r="H145" s="166"/>
      <c r="I145" s="168"/>
      <c r="J145" s="42">
        <v>0.10199999999999999</v>
      </c>
    </row>
    <row r="146" spans="1:10" ht="27.75" customHeight="1" x14ac:dyDescent="0.2">
      <c r="A146" s="163" t="s">
        <v>704</v>
      </c>
      <c r="B146" s="26"/>
      <c r="C146" s="170" t="s">
        <v>74</v>
      </c>
      <c r="D146" s="135">
        <v>1.6930000000000001</v>
      </c>
      <c r="E146" s="136">
        <v>0.22700000000000001</v>
      </c>
      <c r="F146" s="137">
        <v>1.2E-2</v>
      </c>
      <c r="G146" s="165">
        <v>0.67</v>
      </c>
      <c r="H146" s="166"/>
      <c r="I146" s="168"/>
      <c r="J146" s="43"/>
    </row>
    <row r="147" spans="1:10" ht="27.75" customHeight="1" x14ac:dyDescent="0.2">
      <c r="A147" s="163" t="s">
        <v>705</v>
      </c>
      <c r="B147" s="26"/>
      <c r="C147" s="170">
        <v>2</v>
      </c>
      <c r="D147" s="135">
        <v>1.6930000000000001</v>
      </c>
      <c r="E147" s="136">
        <v>0.22700000000000001</v>
      </c>
      <c r="F147" s="137">
        <v>1.2E-2</v>
      </c>
      <c r="G147" s="166"/>
      <c r="H147" s="166"/>
      <c r="I147" s="168"/>
      <c r="J147" s="43"/>
    </row>
    <row r="148" spans="1:10" ht="27.75" customHeight="1" x14ac:dyDescent="0.2">
      <c r="A148" s="163" t="s">
        <v>706</v>
      </c>
      <c r="B148" s="26"/>
      <c r="C148" s="170" t="s">
        <v>82</v>
      </c>
      <c r="D148" s="135">
        <v>1.6379999999999999</v>
      </c>
      <c r="E148" s="136">
        <v>0.22</v>
      </c>
      <c r="F148" s="137">
        <v>1.0999999999999999E-2</v>
      </c>
      <c r="G148" s="165">
        <v>1.95</v>
      </c>
      <c r="H148" s="166"/>
      <c r="I148" s="168"/>
      <c r="J148" s="43"/>
    </row>
    <row r="149" spans="1:10" ht="27.75" customHeight="1" x14ac:dyDescent="0.2">
      <c r="A149" s="163" t="s">
        <v>707</v>
      </c>
      <c r="B149" s="26"/>
      <c r="C149" s="170" t="s">
        <v>82</v>
      </c>
      <c r="D149" s="135">
        <v>1.6379999999999999</v>
      </c>
      <c r="E149" s="136">
        <v>0.22</v>
      </c>
      <c r="F149" s="137">
        <v>1.0999999999999999E-2</v>
      </c>
      <c r="G149" s="165">
        <v>1.06</v>
      </c>
      <c r="H149" s="166"/>
      <c r="I149" s="168"/>
      <c r="J149" s="43"/>
    </row>
    <row r="150" spans="1:10" ht="27.75" customHeight="1" x14ac:dyDescent="0.2">
      <c r="A150" s="163" t="s">
        <v>708</v>
      </c>
      <c r="B150" s="26"/>
      <c r="C150" s="170" t="s">
        <v>82</v>
      </c>
      <c r="D150" s="135">
        <v>1.631</v>
      </c>
      <c r="E150" s="136">
        <v>0.21299999999999999</v>
      </c>
      <c r="F150" s="137">
        <v>5.0000000000000001E-3</v>
      </c>
      <c r="G150" s="165">
        <v>-0.01</v>
      </c>
      <c r="H150" s="166"/>
      <c r="I150" s="168"/>
      <c r="J150" s="43"/>
    </row>
    <row r="151" spans="1:10" ht="27.75" customHeight="1" x14ac:dyDescent="0.2">
      <c r="A151" s="163" t="s">
        <v>709</v>
      </c>
      <c r="B151" s="26"/>
      <c r="C151" s="170" t="s">
        <v>82</v>
      </c>
      <c r="D151" s="135">
        <v>1.6</v>
      </c>
      <c r="E151" s="136">
        <v>0.182</v>
      </c>
      <c r="F151" s="137">
        <v>0</v>
      </c>
      <c r="G151" s="165">
        <v>-0.01</v>
      </c>
      <c r="H151" s="166"/>
      <c r="I151" s="168"/>
      <c r="J151" s="43"/>
    </row>
    <row r="152" spans="1:10" ht="27.75" customHeight="1" x14ac:dyDescent="0.2">
      <c r="A152" s="163" t="s">
        <v>710</v>
      </c>
      <c r="B152" s="26"/>
      <c r="C152" s="170" t="s">
        <v>82</v>
      </c>
      <c r="D152" s="135">
        <v>1.5649999999999999</v>
      </c>
      <c r="E152" s="136">
        <v>0.14699999999999999</v>
      </c>
      <c r="F152" s="137">
        <v>0</v>
      </c>
      <c r="G152" s="165">
        <v>-0.01</v>
      </c>
      <c r="H152" s="166"/>
      <c r="I152" s="168"/>
      <c r="J152" s="43"/>
    </row>
    <row r="153" spans="1:10" ht="27.75" customHeight="1" x14ac:dyDescent="0.2">
      <c r="A153" s="163" t="s">
        <v>711</v>
      </c>
      <c r="B153" s="26"/>
      <c r="C153" s="170">
        <v>4</v>
      </c>
      <c r="D153" s="135">
        <v>1.6379999999999999</v>
      </c>
      <c r="E153" s="136">
        <v>0.22</v>
      </c>
      <c r="F153" s="137">
        <v>1.0999999999999999E-2</v>
      </c>
      <c r="G153" s="166"/>
      <c r="H153" s="166"/>
      <c r="I153" s="168"/>
      <c r="J153" s="43"/>
    </row>
    <row r="154" spans="1:10" ht="27.75" customHeight="1" x14ac:dyDescent="0.2">
      <c r="A154" s="163" t="s">
        <v>712</v>
      </c>
      <c r="B154" s="26"/>
      <c r="C154" s="170">
        <v>0</v>
      </c>
      <c r="D154" s="135">
        <v>1.056</v>
      </c>
      <c r="E154" s="136">
        <v>0.122</v>
      </c>
      <c r="F154" s="137">
        <v>6.0000000000000001E-3</v>
      </c>
      <c r="G154" s="165">
        <v>3.14</v>
      </c>
      <c r="H154" s="165">
        <v>1.1200000000000001</v>
      </c>
      <c r="I154" s="169">
        <v>1.1200000000000001</v>
      </c>
      <c r="J154" s="42">
        <v>3.3000000000000002E-2</v>
      </c>
    </row>
    <row r="155" spans="1:10" ht="27.75" customHeight="1" x14ac:dyDescent="0.2">
      <c r="A155" s="163" t="s">
        <v>713</v>
      </c>
      <c r="B155" s="26"/>
      <c r="C155" s="170">
        <v>0</v>
      </c>
      <c r="D155" s="135">
        <v>0.78500000000000003</v>
      </c>
      <c r="E155" s="136">
        <v>7.3999999999999996E-2</v>
      </c>
      <c r="F155" s="137">
        <v>4.0000000000000001E-3</v>
      </c>
      <c r="G155" s="165">
        <v>-0.01</v>
      </c>
      <c r="H155" s="165">
        <v>1.1200000000000001</v>
      </c>
      <c r="I155" s="169">
        <v>1.1200000000000001</v>
      </c>
      <c r="J155" s="42">
        <v>3.3000000000000002E-2</v>
      </c>
    </row>
    <row r="156" spans="1:10" ht="27.75" customHeight="1" x14ac:dyDescent="0.2">
      <c r="A156" s="163" t="s">
        <v>714</v>
      </c>
      <c r="B156" s="26"/>
      <c r="C156" s="170">
        <v>0</v>
      </c>
      <c r="D156" s="135">
        <v>0.73299999999999998</v>
      </c>
      <c r="E156" s="136">
        <v>7.3999999999999996E-2</v>
      </c>
      <c r="F156" s="137">
        <v>4.0000000000000001E-3</v>
      </c>
      <c r="G156" s="165">
        <v>-0.01</v>
      </c>
      <c r="H156" s="165">
        <v>1.1200000000000001</v>
      </c>
      <c r="I156" s="169">
        <v>1.1200000000000001</v>
      </c>
      <c r="J156" s="42">
        <v>3.3000000000000002E-2</v>
      </c>
    </row>
    <row r="157" spans="1:10" ht="27.75" customHeight="1" x14ac:dyDescent="0.2">
      <c r="A157" s="163" t="s">
        <v>715</v>
      </c>
      <c r="B157" s="26"/>
      <c r="C157" s="170">
        <v>0</v>
      </c>
      <c r="D157" s="135">
        <v>0.69399999999999995</v>
      </c>
      <c r="E157" s="136">
        <v>7.3999999999999996E-2</v>
      </c>
      <c r="F157" s="137">
        <v>4.0000000000000001E-3</v>
      </c>
      <c r="G157" s="165">
        <v>-0.01</v>
      </c>
      <c r="H157" s="165">
        <v>1.1200000000000001</v>
      </c>
      <c r="I157" s="169">
        <v>1.1200000000000001</v>
      </c>
      <c r="J157" s="42">
        <v>3.3000000000000002E-2</v>
      </c>
    </row>
    <row r="158" spans="1:10" ht="27.75" customHeight="1" x14ac:dyDescent="0.2">
      <c r="A158" s="163" t="s">
        <v>716</v>
      </c>
      <c r="B158" s="26"/>
      <c r="C158" s="170">
        <v>0</v>
      </c>
      <c r="D158" s="135">
        <v>0.66800000000000004</v>
      </c>
      <c r="E158" s="136">
        <v>7.3999999999999996E-2</v>
      </c>
      <c r="F158" s="137">
        <v>4.0000000000000001E-3</v>
      </c>
      <c r="G158" s="165">
        <v>-0.01</v>
      </c>
      <c r="H158" s="165">
        <v>1.1200000000000001</v>
      </c>
      <c r="I158" s="169">
        <v>1.1200000000000001</v>
      </c>
      <c r="J158" s="42">
        <v>3.3000000000000002E-2</v>
      </c>
    </row>
    <row r="159" spans="1:10" ht="27.75" customHeight="1" x14ac:dyDescent="0.2">
      <c r="A159" s="163" t="s">
        <v>717</v>
      </c>
      <c r="B159" s="26"/>
      <c r="C159" s="170">
        <v>0</v>
      </c>
      <c r="D159" s="135">
        <v>0.97899999999999998</v>
      </c>
      <c r="E159" s="136">
        <v>7.3999999999999996E-2</v>
      </c>
      <c r="F159" s="137">
        <v>3.0000000000000001E-3</v>
      </c>
      <c r="G159" s="165">
        <v>12.57</v>
      </c>
      <c r="H159" s="165">
        <v>1.65</v>
      </c>
      <c r="I159" s="169">
        <v>1.65</v>
      </c>
      <c r="J159" s="42">
        <v>2.7E-2</v>
      </c>
    </row>
    <row r="160" spans="1:10" ht="27.75" customHeight="1" x14ac:dyDescent="0.2">
      <c r="A160" s="163" t="s">
        <v>718</v>
      </c>
      <c r="B160" s="26"/>
      <c r="C160" s="170">
        <v>0</v>
      </c>
      <c r="D160" s="135">
        <v>0.55200000000000005</v>
      </c>
      <c r="E160" s="136">
        <v>0</v>
      </c>
      <c r="F160" s="137">
        <v>0</v>
      </c>
      <c r="G160" s="165">
        <v>7.6</v>
      </c>
      <c r="H160" s="165">
        <v>1.65</v>
      </c>
      <c r="I160" s="169">
        <v>1.65</v>
      </c>
      <c r="J160" s="42">
        <v>2.7E-2</v>
      </c>
    </row>
    <row r="161" spans="1:10" ht="27.75" customHeight="1" x14ac:dyDescent="0.2">
      <c r="A161" s="163" t="s">
        <v>719</v>
      </c>
      <c r="B161" s="26"/>
      <c r="C161" s="170">
        <v>0</v>
      </c>
      <c r="D161" s="135">
        <v>0.47</v>
      </c>
      <c r="E161" s="136">
        <v>0</v>
      </c>
      <c r="F161" s="137">
        <v>0</v>
      </c>
      <c r="G161" s="165">
        <v>7.6</v>
      </c>
      <c r="H161" s="165">
        <v>1.65</v>
      </c>
      <c r="I161" s="169">
        <v>1.65</v>
      </c>
      <c r="J161" s="42">
        <v>2.7E-2</v>
      </c>
    </row>
    <row r="162" spans="1:10" ht="27.75" customHeight="1" x14ac:dyDescent="0.2">
      <c r="A162" s="163" t="s">
        <v>720</v>
      </c>
      <c r="B162" s="26"/>
      <c r="C162" s="170">
        <v>0</v>
      </c>
      <c r="D162" s="135">
        <v>0.41</v>
      </c>
      <c r="E162" s="136">
        <v>0</v>
      </c>
      <c r="F162" s="137">
        <v>0</v>
      </c>
      <c r="G162" s="165">
        <v>7.6</v>
      </c>
      <c r="H162" s="165">
        <v>1.65</v>
      </c>
      <c r="I162" s="169">
        <v>1.65</v>
      </c>
      <c r="J162" s="42">
        <v>2.7E-2</v>
      </c>
    </row>
    <row r="163" spans="1:10" ht="27.75" customHeight="1" x14ac:dyDescent="0.2">
      <c r="A163" s="163" t="s">
        <v>721</v>
      </c>
      <c r="B163" s="26"/>
      <c r="C163" s="170">
        <v>0</v>
      </c>
      <c r="D163" s="135">
        <v>0.36799999999999999</v>
      </c>
      <c r="E163" s="136">
        <v>0</v>
      </c>
      <c r="F163" s="137">
        <v>0</v>
      </c>
      <c r="G163" s="165">
        <v>7.6</v>
      </c>
      <c r="H163" s="165">
        <v>1.65</v>
      </c>
      <c r="I163" s="169">
        <v>1.65</v>
      </c>
      <c r="J163" s="42">
        <v>2.7E-2</v>
      </c>
    </row>
    <row r="164" spans="1:10" ht="27.75" customHeight="1" x14ac:dyDescent="0.2">
      <c r="A164" s="163" t="s">
        <v>722</v>
      </c>
      <c r="B164" s="26"/>
      <c r="C164" s="170">
        <v>0</v>
      </c>
      <c r="D164" s="135">
        <v>0.90700000000000003</v>
      </c>
      <c r="E164" s="136">
        <v>6.2E-2</v>
      </c>
      <c r="F164" s="137">
        <v>2E-3</v>
      </c>
      <c r="G164" s="165">
        <v>55.61</v>
      </c>
      <c r="H164" s="165">
        <v>2.06</v>
      </c>
      <c r="I164" s="169">
        <v>2.06</v>
      </c>
      <c r="J164" s="42">
        <v>2.3E-2</v>
      </c>
    </row>
    <row r="165" spans="1:10" ht="27.75" customHeight="1" x14ac:dyDescent="0.2">
      <c r="A165" s="163" t="s">
        <v>723</v>
      </c>
      <c r="B165" s="26"/>
      <c r="C165" s="170">
        <v>0</v>
      </c>
      <c r="D165" s="135">
        <v>0.375</v>
      </c>
      <c r="E165" s="136">
        <v>0</v>
      </c>
      <c r="F165" s="137">
        <v>0</v>
      </c>
      <c r="G165" s="165">
        <v>0</v>
      </c>
      <c r="H165" s="165">
        <v>2.06</v>
      </c>
      <c r="I165" s="169">
        <v>2.06</v>
      </c>
      <c r="J165" s="42">
        <v>2.3E-2</v>
      </c>
    </row>
    <row r="166" spans="1:10" ht="27.75" customHeight="1" x14ac:dyDescent="0.2">
      <c r="A166" s="163" t="s">
        <v>724</v>
      </c>
      <c r="B166" s="26"/>
      <c r="C166" s="170">
        <v>0</v>
      </c>
      <c r="D166" s="135">
        <v>0.186</v>
      </c>
      <c r="E166" s="136">
        <v>0</v>
      </c>
      <c r="F166" s="137">
        <v>0</v>
      </c>
      <c r="G166" s="165">
        <v>0</v>
      </c>
      <c r="H166" s="165">
        <v>2.06</v>
      </c>
      <c r="I166" s="169">
        <v>2.06</v>
      </c>
      <c r="J166" s="42">
        <v>2.3E-2</v>
      </c>
    </row>
    <row r="167" spans="1:10" ht="27.75" customHeight="1" x14ac:dyDescent="0.2">
      <c r="A167" s="163" t="s">
        <v>725</v>
      </c>
      <c r="B167" s="26"/>
      <c r="C167" s="170">
        <v>0</v>
      </c>
      <c r="D167" s="135">
        <v>0.108</v>
      </c>
      <c r="E167" s="136">
        <v>0</v>
      </c>
      <c r="F167" s="137">
        <v>0</v>
      </c>
      <c r="G167" s="165">
        <v>0</v>
      </c>
      <c r="H167" s="165">
        <v>2.06</v>
      </c>
      <c r="I167" s="169">
        <v>2.06</v>
      </c>
      <c r="J167" s="42">
        <v>2.3E-2</v>
      </c>
    </row>
    <row r="168" spans="1:10" ht="27.75" customHeight="1" x14ac:dyDescent="0.2">
      <c r="A168" s="163" t="s">
        <v>726</v>
      </c>
      <c r="B168" s="26"/>
      <c r="C168" s="170">
        <v>0</v>
      </c>
      <c r="D168" s="135">
        <v>1.7999999999999999E-2</v>
      </c>
      <c r="E168" s="136">
        <v>0</v>
      </c>
      <c r="F168" s="137">
        <v>0</v>
      </c>
      <c r="G168" s="165">
        <v>0</v>
      </c>
      <c r="H168" s="165">
        <v>2.06</v>
      </c>
      <c r="I168" s="169">
        <v>2.06</v>
      </c>
      <c r="J168" s="42">
        <v>2.3E-2</v>
      </c>
    </row>
    <row r="169" spans="1:10" ht="27.75" customHeight="1" x14ac:dyDescent="0.2">
      <c r="A169" s="163" t="s">
        <v>727</v>
      </c>
      <c r="B169" s="26"/>
      <c r="C169" s="170" t="s">
        <v>132</v>
      </c>
      <c r="D169" s="138">
        <v>4.46</v>
      </c>
      <c r="E169" s="139">
        <v>0.64300000000000002</v>
      </c>
      <c r="F169" s="137">
        <v>0.40600000000000003</v>
      </c>
      <c r="G169" s="166"/>
      <c r="H169" s="166"/>
      <c r="I169" s="168"/>
      <c r="J169" s="43"/>
    </row>
    <row r="170" spans="1:10" ht="27.75" customHeight="1" x14ac:dyDescent="0.2">
      <c r="A170" s="163" t="s">
        <v>728</v>
      </c>
      <c r="B170" s="26"/>
      <c r="C170" s="170" t="s">
        <v>1857</v>
      </c>
      <c r="D170" s="135">
        <v>-1.645</v>
      </c>
      <c r="E170" s="136">
        <v>-0.221</v>
      </c>
      <c r="F170" s="137">
        <v>-1.0999999999999999E-2</v>
      </c>
      <c r="G170" s="165">
        <v>0</v>
      </c>
      <c r="H170" s="166"/>
      <c r="I170" s="168"/>
      <c r="J170" s="43"/>
    </row>
    <row r="171" spans="1:10" ht="27.75" customHeight="1" x14ac:dyDescent="0.2">
      <c r="A171" s="163" t="s">
        <v>729</v>
      </c>
      <c r="B171" s="26"/>
      <c r="C171" s="170" t="s">
        <v>1857</v>
      </c>
      <c r="D171" s="135">
        <v>-1.6240000000000001</v>
      </c>
      <c r="E171" s="136">
        <v>-0.19900000000000001</v>
      </c>
      <c r="F171" s="137">
        <v>-0.01</v>
      </c>
      <c r="G171" s="165">
        <v>0</v>
      </c>
      <c r="H171" s="166"/>
      <c r="I171" s="168"/>
      <c r="J171" s="43"/>
    </row>
    <row r="172" spans="1:10" ht="27.75" customHeight="1" x14ac:dyDescent="0.2">
      <c r="A172" s="163" t="s">
        <v>730</v>
      </c>
      <c r="B172" s="26"/>
      <c r="C172" s="170">
        <v>0</v>
      </c>
      <c r="D172" s="135">
        <v>-1.645</v>
      </c>
      <c r="E172" s="136">
        <v>-0.221</v>
      </c>
      <c r="F172" s="137">
        <v>-1.0999999999999999E-2</v>
      </c>
      <c r="G172" s="165">
        <v>0</v>
      </c>
      <c r="H172" s="166"/>
      <c r="I172" s="168"/>
      <c r="J172" s="42">
        <v>6.2E-2</v>
      </c>
    </row>
    <row r="173" spans="1:10" ht="27.75" customHeight="1" x14ac:dyDescent="0.2">
      <c r="A173" s="163" t="s">
        <v>731</v>
      </c>
      <c r="B173" s="26"/>
      <c r="C173" s="170">
        <v>0</v>
      </c>
      <c r="D173" s="135">
        <v>-1.6240000000000001</v>
      </c>
      <c r="E173" s="136">
        <v>-0.19900000000000001</v>
      </c>
      <c r="F173" s="137">
        <v>-0.01</v>
      </c>
      <c r="G173" s="165">
        <v>0</v>
      </c>
      <c r="H173" s="166"/>
      <c r="I173" s="168"/>
      <c r="J173" s="42">
        <v>5.0999999999999997E-2</v>
      </c>
    </row>
    <row r="174" spans="1:10" ht="27.75" customHeight="1" x14ac:dyDescent="0.2">
      <c r="A174" s="163" t="s">
        <v>732</v>
      </c>
      <c r="B174" s="26"/>
      <c r="C174" s="170">
        <v>0</v>
      </c>
      <c r="D174" s="135">
        <v>-1.992</v>
      </c>
      <c r="E174" s="136">
        <v>-0.151</v>
      </c>
      <c r="F174" s="137">
        <v>-6.0000000000000001E-3</v>
      </c>
      <c r="G174" s="165">
        <v>176.91</v>
      </c>
      <c r="H174" s="166"/>
      <c r="I174" s="168"/>
      <c r="J174" s="42">
        <v>7.2999999999999995E-2</v>
      </c>
    </row>
    <row r="175" spans="1:10" ht="27.75" customHeight="1" x14ac:dyDescent="0.2">
      <c r="A175" s="163" t="s">
        <v>733</v>
      </c>
      <c r="B175" s="26"/>
      <c r="C175" s="170" t="s">
        <v>74</v>
      </c>
      <c r="D175" s="135">
        <v>0.47</v>
      </c>
      <c r="E175" s="136">
        <v>6.3E-2</v>
      </c>
      <c r="F175" s="137">
        <v>3.0000000000000001E-3</v>
      </c>
      <c r="G175" s="165">
        <v>0.18</v>
      </c>
      <c r="H175" s="166"/>
      <c r="I175" s="168"/>
      <c r="J175" s="43"/>
    </row>
    <row r="176" spans="1:10" ht="27.75" customHeight="1" x14ac:dyDescent="0.2">
      <c r="A176" s="163" t="s">
        <v>734</v>
      </c>
      <c r="B176" s="26"/>
      <c r="C176" s="170">
        <v>2</v>
      </c>
      <c r="D176" s="135">
        <v>0.47</v>
      </c>
      <c r="E176" s="136">
        <v>6.3E-2</v>
      </c>
      <c r="F176" s="137">
        <v>3.0000000000000001E-3</v>
      </c>
      <c r="G176" s="166"/>
      <c r="H176" s="166"/>
      <c r="I176" s="168"/>
      <c r="J176" s="43"/>
    </row>
    <row r="177" spans="1:10" ht="27.75" customHeight="1" x14ac:dyDescent="0.2">
      <c r="A177" s="163" t="s">
        <v>735</v>
      </c>
      <c r="B177" s="26"/>
      <c r="C177" s="170" t="s">
        <v>82</v>
      </c>
      <c r="D177" s="135">
        <v>0.45500000000000002</v>
      </c>
      <c r="E177" s="136">
        <v>6.0999999999999999E-2</v>
      </c>
      <c r="F177" s="137">
        <v>3.0000000000000001E-3</v>
      </c>
      <c r="G177" s="165">
        <v>0.54</v>
      </c>
      <c r="H177" s="166"/>
      <c r="I177" s="168"/>
      <c r="J177" s="43"/>
    </row>
    <row r="178" spans="1:10" ht="27.75" customHeight="1" x14ac:dyDescent="0.2">
      <c r="A178" s="163" t="s">
        <v>736</v>
      </c>
      <c r="B178" s="26"/>
      <c r="C178" s="170" t="s">
        <v>82</v>
      </c>
      <c r="D178" s="135">
        <v>0.45500000000000002</v>
      </c>
      <c r="E178" s="136">
        <v>6.0999999999999999E-2</v>
      </c>
      <c r="F178" s="137">
        <v>3.0000000000000001E-3</v>
      </c>
      <c r="G178" s="165">
        <v>0.28999999999999998</v>
      </c>
      <c r="H178" s="166"/>
      <c r="I178" s="168"/>
      <c r="J178" s="43"/>
    </row>
    <row r="179" spans="1:10" ht="27.75" customHeight="1" x14ac:dyDescent="0.2">
      <c r="A179" s="163" t="s">
        <v>737</v>
      </c>
      <c r="B179" s="26"/>
      <c r="C179" s="170" t="s">
        <v>82</v>
      </c>
      <c r="D179" s="135">
        <v>0.45300000000000001</v>
      </c>
      <c r="E179" s="136">
        <v>5.8999999999999997E-2</v>
      </c>
      <c r="F179" s="137">
        <v>1E-3</v>
      </c>
      <c r="G179" s="165">
        <v>-0.01</v>
      </c>
      <c r="H179" s="166"/>
      <c r="I179" s="168"/>
      <c r="J179" s="43"/>
    </row>
    <row r="180" spans="1:10" ht="27.75" customHeight="1" x14ac:dyDescent="0.2">
      <c r="A180" s="163" t="s">
        <v>738</v>
      </c>
      <c r="B180" s="26"/>
      <c r="C180" s="170" t="s">
        <v>82</v>
      </c>
      <c r="D180" s="135">
        <v>0.44400000000000001</v>
      </c>
      <c r="E180" s="136">
        <v>0.05</v>
      </c>
      <c r="F180" s="137">
        <v>0</v>
      </c>
      <c r="G180" s="165">
        <v>-0.01</v>
      </c>
      <c r="H180" s="166"/>
      <c r="I180" s="168"/>
      <c r="J180" s="43"/>
    </row>
    <row r="181" spans="1:10" ht="27.75" customHeight="1" x14ac:dyDescent="0.2">
      <c r="A181" s="163" t="s">
        <v>739</v>
      </c>
      <c r="B181" s="26"/>
      <c r="C181" s="170" t="s">
        <v>82</v>
      </c>
      <c r="D181" s="135">
        <v>0.435</v>
      </c>
      <c r="E181" s="136">
        <v>4.1000000000000002E-2</v>
      </c>
      <c r="F181" s="137">
        <v>0</v>
      </c>
      <c r="G181" s="165">
        <v>-0.01</v>
      </c>
      <c r="H181" s="166"/>
      <c r="I181" s="168"/>
      <c r="J181" s="43"/>
    </row>
    <row r="182" spans="1:10" ht="27.75" customHeight="1" x14ac:dyDescent="0.2">
      <c r="A182" s="163" t="s">
        <v>740</v>
      </c>
      <c r="B182" s="26"/>
      <c r="C182" s="170">
        <v>4</v>
      </c>
      <c r="D182" s="135">
        <v>0.45500000000000002</v>
      </c>
      <c r="E182" s="136">
        <v>6.0999999999999999E-2</v>
      </c>
      <c r="F182" s="137">
        <v>3.0000000000000001E-3</v>
      </c>
      <c r="G182" s="166"/>
      <c r="H182" s="166"/>
      <c r="I182" s="168"/>
      <c r="J182" s="43"/>
    </row>
    <row r="183" spans="1:10" ht="27.75" customHeight="1" x14ac:dyDescent="0.2">
      <c r="A183" s="163" t="s">
        <v>741</v>
      </c>
      <c r="B183" s="26"/>
      <c r="C183" s="170">
        <v>0</v>
      </c>
      <c r="D183" s="135">
        <v>0.29299999999999998</v>
      </c>
      <c r="E183" s="136">
        <v>3.4000000000000002E-2</v>
      </c>
      <c r="F183" s="137">
        <v>2E-3</v>
      </c>
      <c r="G183" s="165">
        <v>0.87</v>
      </c>
      <c r="H183" s="165">
        <v>0.31</v>
      </c>
      <c r="I183" s="169">
        <v>0.31</v>
      </c>
      <c r="J183" s="42">
        <v>8.9999999999999993E-3</v>
      </c>
    </row>
    <row r="184" spans="1:10" ht="27.75" customHeight="1" x14ac:dyDescent="0.2">
      <c r="A184" s="163" t="s">
        <v>742</v>
      </c>
      <c r="B184" s="26"/>
      <c r="C184" s="170">
        <v>0</v>
      </c>
      <c r="D184" s="135">
        <v>0.218</v>
      </c>
      <c r="E184" s="136">
        <v>2.1000000000000001E-2</v>
      </c>
      <c r="F184" s="137">
        <v>1E-3</v>
      </c>
      <c r="G184" s="165">
        <v>-0.01</v>
      </c>
      <c r="H184" s="165">
        <v>0.31</v>
      </c>
      <c r="I184" s="169">
        <v>0.31</v>
      </c>
      <c r="J184" s="42">
        <v>8.9999999999999993E-3</v>
      </c>
    </row>
    <row r="185" spans="1:10" ht="27.75" customHeight="1" x14ac:dyDescent="0.2">
      <c r="A185" s="163" t="s">
        <v>743</v>
      </c>
      <c r="B185" s="26"/>
      <c r="C185" s="170">
        <v>0</v>
      </c>
      <c r="D185" s="135">
        <v>0.20300000000000001</v>
      </c>
      <c r="E185" s="136">
        <v>2.1000000000000001E-2</v>
      </c>
      <c r="F185" s="137">
        <v>1E-3</v>
      </c>
      <c r="G185" s="165">
        <v>-0.01</v>
      </c>
      <c r="H185" s="165">
        <v>0.31</v>
      </c>
      <c r="I185" s="169">
        <v>0.31</v>
      </c>
      <c r="J185" s="42">
        <v>8.9999999999999993E-3</v>
      </c>
    </row>
    <row r="186" spans="1:10" ht="27.75" customHeight="1" x14ac:dyDescent="0.2">
      <c r="A186" s="163" t="s">
        <v>744</v>
      </c>
      <c r="B186" s="26"/>
      <c r="C186" s="170">
        <v>0</v>
      </c>
      <c r="D186" s="135">
        <v>0.193</v>
      </c>
      <c r="E186" s="136">
        <v>2.1000000000000001E-2</v>
      </c>
      <c r="F186" s="137">
        <v>1E-3</v>
      </c>
      <c r="G186" s="165">
        <v>-0.01</v>
      </c>
      <c r="H186" s="165">
        <v>0.31</v>
      </c>
      <c r="I186" s="169">
        <v>0.31</v>
      </c>
      <c r="J186" s="42">
        <v>8.9999999999999993E-3</v>
      </c>
    </row>
    <row r="187" spans="1:10" ht="27.75" customHeight="1" x14ac:dyDescent="0.2">
      <c r="A187" s="163" t="s">
        <v>745</v>
      </c>
      <c r="B187" s="26"/>
      <c r="C187" s="170">
        <v>0</v>
      </c>
      <c r="D187" s="135">
        <v>0.186</v>
      </c>
      <c r="E187" s="136">
        <v>2.1000000000000001E-2</v>
      </c>
      <c r="F187" s="137">
        <v>1E-3</v>
      </c>
      <c r="G187" s="165">
        <v>-0.01</v>
      </c>
      <c r="H187" s="165">
        <v>0.31</v>
      </c>
      <c r="I187" s="169">
        <v>0.31</v>
      </c>
      <c r="J187" s="42">
        <v>8.9999999999999993E-3</v>
      </c>
    </row>
    <row r="188" spans="1:10" ht="27.75" customHeight="1" x14ac:dyDescent="0.2">
      <c r="A188" s="163" t="s">
        <v>746</v>
      </c>
      <c r="B188" s="26"/>
      <c r="C188" s="170">
        <v>0</v>
      </c>
      <c r="D188" s="135">
        <v>0.27200000000000002</v>
      </c>
      <c r="E188" s="136">
        <v>2.1000000000000001E-2</v>
      </c>
      <c r="F188" s="137">
        <v>1E-3</v>
      </c>
      <c r="G188" s="165">
        <v>3.49</v>
      </c>
      <c r="H188" s="165">
        <v>0.46</v>
      </c>
      <c r="I188" s="169">
        <v>0.46</v>
      </c>
      <c r="J188" s="42">
        <v>7.0000000000000001E-3</v>
      </c>
    </row>
    <row r="189" spans="1:10" ht="27.75" customHeight="1" x14ac:dyDescent="0.2">
      <c r="A189" s="163" t="s">
        <v>747</v>
      </c>
      <c r="B189" s="26"/>
      <c r="C189" s="170">
        <v>0</v>
      </c>
      <c r="D189" s="135">
        <v>0.153</v>
      </c>
      <c r="E189" s="136">
        <v>0</v>
      </c>
      <c r="F189" s="137">
        <v>0</v>
      </c>
      <c r="G189" s="165">
        <v>2.11</v>
      </c>
      <c r="H189" s="165">
        <v>0.46</v>
      </c>
      <c r="I189" s="169">
        <v>0.46</v>
      </c>
      <c r="J189" s="42">
        <v>7.0000000000000001E-3</v>
      </c>
    </row>
    <row r="190" spans="1:10" ht="27.75" customHeight="1" x14ac:dyDescent="0.2">
      <c r="A190" s="163" t="s">
        <v>748</v>
      </c>
      <c r="B190" s="26"/>
      <c r="C190" s="170">
        <v>0</v>
      </c>
      <c r="D190" s="135">
        <v>0.13100000000000001</v>
      </c>
      <c r="E190" s="136">
        <v>0</v>
      </c>
      <c r="F190" s="137">
        <v>0</v>
      </c>
      <c r="G190" s="165">
        <v>2.11</v>
      </c>
      <c r="H190" s="165">
        <v>0.46</v>
      </c>
      <c r="I190" s="169">
        <v>0.46</v>
      </c>
      <c r="J190" s="42">
        <v>7.0000000000000001E-3</v>
      </c>
    </row>
    <row r="191" spans="1:10" ht="27.75" customHeight="1" x14ac:dyDescent="0.2">
      <c r="A191" s="163" t="s">
        <v>749</v>
      </c>
      <c r="B191" s="26"/>
      <c r="C191" s="170">
        <v>0</v>
      </c>
      <c r="D191" s="135">
        <v>0.114</v>
      </c>
      <c r="E191" s="136">
        <v>0</v>
      </c>
      <c r="F191" s="137">
        <v>0</v>
      </c>
      <c r="G191" s="165">
        <v>2.11</v>
      </c>
      <c r="H191" s="165">
        <v>0.46</v>
      </c>
      <c r="I191" s="169">
        <v>0.46</v>
      </c>
      <c r="J191" s="42">
        <v>7.0000000000000001E-3</v>
      </c>
    </row>
    <row r="192" spans="1:10" ht="27.75" customHeight="1" x14ac:dyDescent="0.2">
      <c r="A192" s="163" t="s">
        <v>750</v>
      </c>
      <c r="B192" s="26"/>
      <c r="C192" s="170">
        <v>0</v>
      </c>
      <c r="D192" s="135">
        <v>0.10199999999999999</v>
      </c>
      <c r="E192" s="136">
        <v>0</v>
      </c>
      <c r="F192" s="137">
        <v>0</v>
      </c>
      <c r="G192" s="165">
        <v>2.11</v>
      </c>
      <c r="H192" s="165">
        <v>0.46</v>
      </c>
      <c r="I192" s="169">
        <v>0.46</v>
      </c>
      <c r="J192" s="42">
        <v>7.0000000000000001E-3</v>
      </c>
    </row>
    <row r="193" spans="1:10" ht="27.75" customHeight="1" x14ac:dyDescent="0.2">
      <c r="A193" s="163" t="s">
        <v>751</v>
      </c>
      <c r="B193" s="26"/>
      <c r="C193" s="170">
        <v>0</v>
      </c>
      <c r="D193" s="135">
        <v>0.252</v>
      </c>
      <c r="E193" s="136">
        <v>1.7000000000000001E-2</v>
      </c>
      <c r="F193" s="137">
        <v>1E-3</v>
      </c>
      <c r="G193" s="165">
        <v>15.44</v>
      </c>
      <c r="H193" s="165">
        <v>0.56999999999999995</v>
      </c>
      <c r="I193" s="169">
        <v>0.56999999999999995</v>
      </c>
      <c r="J193" s="42">
        <v>6.0000000000000001E-3</v>
      </c>
    </row>
    <row r="194" spans="1:10" ht="27.75" customHeight="1" x14ac:dyDescent="0.2">
      <c r="A194" s="163" t="s">
        <v>752</v>
      </c>
      <c r="B194" s="26"/>
      <c r="C194" s="170">
        <v>0</v>
      </c>
      <c r="D194" s="135">
        <v>0.104</v>
      </c>
      <c r="E194" s="136">
        <v>0</v>
      </c>
      <c r="F194" s="137">
        <v>0</v>
      </c>
      <c r="G194" s="165">
        <v>-0.01</v>
      </c>
      <c r="H194" s="165">
        <v>0.56999999999999995</v>
      </c>
      <c r="I194" s="169">
        <v>0.56999999999999995</v>
      </c>
      <c r="J194" s="42">
        <v>6.0000000000000001E-3</v>
      </c>
    </row>
    <row r="195" spans="1:10" ht="27.75" customHeight="1" x14ac:dyDescent="0.2">
      <c r="A195" s="163" t="s">
        <v>753</v>
      </c>
      <c r="B195" s="26"/>
      <c r="C195" s="170">
        <v>0</v>
      </c>
      <c r="D195" s="135">
        <v>5.1999999999999998E-2</v>
      </c>
      <c r="E195" s="136">
        <v>0</v>
      </c>
      <c r="F195" s="137">
        <v>0</v>
      </c>
      <c r="G195" s="165">
        <v>-0.01</v>
      </c>
      <c r="H195" s="165">
        <v>0.56999999999999995</v>
      </c>
      <c r="I195" s="169">
        <v>0.56999999999999995</v>
      </c>
      <c r="J195" s="42">
        <v>6.0000000000000001E-3</v>
      </c>
    </row>
    <row r="196" spans="1:10" ht="27.75" customHeight="1" x14ac:dyDescent="0.2">
      <c r="A196" s="163" t="s">
        <v>754</v>
      </c>
      <c r="B196" s="26"/>
      <c r="C196" s="170">
        <v>0</v>
      </c>
      <c r="D196" s="135">
        <v>0.03</v>
      </c>
      <c r="E196" s="136">
        <v>0</v>
      </c>
      <c r="F196" s="137">
        <v>0</v>
      </c>
      <c r="G196" s="165">
        <v>-0.01</v>
      </c>
      <c r="H196" s="165">
        <v>0.56999999999999995</v>
      </c>
      <c r="I196" s="169">
        <v>0.56999999999999995</v>
      </c>
      <c r="J196" s="42">
        <v>6.0000000000000001E-3</v>
      </c>
    </row>
    <row r="197" spans="1:10" ht="27.75" customHeight="1" x14ac:dyDescent="0.2">
      <c r="A197" s="163" t="s">
        <v>755</v>
      </c>
      <c r="B197" s="26"/>
      <c r="C197" s="170">
        <v>0</v>
      </c>
      <c r="D197" s="135">
        <v>5.0000000000000001E-3</v>
      </c>
      <c r="E197" s="136">
        <v>0</v>
      </c>
      <c r="F197" s="137">
        <v>0</v>
      </c>
      <c r="G197" s="165">
        <v>-0.01</v>
      </c>
      <c r="H197" s="165">
        <v>0.56999999999999995</v>
      </c>
      <c r="I197" s="169">
        <v>0.56999999999999995</v>
      </c>
      <c r="J197" s="42">
        <v>6.0000000000000001E-3</v>
      </c>
    </row>
    <row r="198" spans="1:10" ht="27.75" customHeight="1" x14ac:dyDescent="0.2">
      <c r="A198" s="163" t="s">
        <v>756</v>
      </c>
      <c r="B198" s="26"/>
      <c r="C198" s="170" t="s">
        <v>132</v>
      </c>
      <c r="D198" s="138">
        <v>1.2390000000000001</v>
      </c>
      <c r="E198" s="139">
        <v>0.17899999999999999</v>
      </c>
      <c r="F198" s="137">
        <v>0.113</v>
      </c>
      <c r="G198" s="166"/>
      <c r="H198" s="166"/>
      <c r="I198" s="168"/>
      <c r="J198" s="43"/>
    </row>
    <row r="199" spans="1:10" ht="27.75" customHeight="1" x14ac:dyDescent="0.2">
      <c r="A199" s="163" t="s">
        <v>757</v>
      </c>
      <c r="B199" s="26"/>
      <c r="C199" s="170" t="s">
        <v>1857</v>
      </c>
      <c r="D199" s="135">
        <v>-0.45700000000000002</v>
      </c>
      <c r="E199" s="136">
        <v>-6.0999999999999999E-2</v>
      </c>
      <c r="F199" s="137">
        <v>-3.0000000000000001E-3</v>
      </c>
      <c r="G199" s="165">
        <v>0</v>
      </c>
      <c r="H199" s="166"/>
      <c r="I199" s="168"/>
      <c r="J199" s="43"/>
    </row>
    <row r="200" spans="1:10" ht="27.75" customHeight="1" x14ac:dyDescent="0.2">
      <c r="A200" s="163" t="s">
        <v>758</v>
      </c>
      <c r="B200" s="26"/>
      <c r="C200" s="170" t="s">
        <v>1857</v>
      </c>
      <c r="D200" s="135">
        <v>-0.45100000000000001</v>
      </c>
      <c r="E200" s="136">
        <v>-5.5E-2</v>
      </c>
      <c r="F200" s="137">
        <v>-3.0000000000000001E-3</v>
      </c>
      <c r="G200" s="165">
        <v>0</v>
      </c>
      <c r="H200" s="166"/>
      <c r="I200" s="168"/>
      <c r="J200" s="43"/>
    </row>
    <row r="201" spans="1:10" ht="27.75" customHeight="1" x14ac:dyDescent="0.2">
      <c r="A201" s="163" t="s">
        <v>759</v>
      </c>
      <c r="B201" s="26"/>
      <c r="C201" s="170">
        <v>0</v>
      </c>
      <c r="D201" s="135">
        <v>-0.45700000000000002</v>
      </c>
      <c r="E201" s="136">
        <v>-6.0999999999999999E-2</v>
      </c>
      <c r="F201" s="137">
        <v>-3.0000000000000001E-3</v>
      </c>
      <c r="G201" s="165">
        <v>0</v>
      </c>
      <c r="H201" s="166"/>
      <c r="I201" s="168"/>
      <c r="J201" s="42">
        <v>1.7000000000000001E-2</v>
      </c>
    </row>
    <row r="202" spans="1:10" ht="27.75" customHeight="1" x14ac:dyDescent="0.2">
      <c r="A202" s="163" t="s">
        <v>760</v>
      </c>
      <c r="B202" s="26"/>
      <c r="C202" s="170">
        <v>0</v>
      </c>
      <c r="D202" s="135">
        <v>-0.45100000000000001</v>
      </c>
      <c r="E202" s="136">
        <v>-5.5E-2</v>
      </c>
      <c r="F202" s="137">
        <v>-3.0000000000000001E-3</v>
      </c>
      <c r="G202" s="165">
        <v>0</v>
      </c>
      <c r="H202" s="166"/>
      <c r="I202" s="168"/>
      <c r="J202" s="42">
        <v>1.4E-2</v>
      </c>
    </row>
    <row r="203" spans="1:10" ht="27.75" customHeight="1" x14ac:dyDescent="0.2">
      <c r="A203" s="163" t="s">
        <v>761</v>
      </c>
      <c r="B203" s="26"/>
      <c r="C203" s="170">
        <v>0</v>
      </c>
      <c r="D203" s="135">
        <v>-0.55300000000000005</v>
      </c>
      <c r="E203" s="136">
        <v>-4.2000000000000003E-2</v>
      </c>
      <c r="F203" s="137">
        <v>-2E-3</v>
      </c>
      <c r="G203" s="165">
        <v>49.14</v>
      </c>
      <c r="H203" s="166"/>
      <c r="I203" s="168"/>
      <c r="J203" s="42">
        <v>0.02</v>
      </c>
    </row>
  </sheetData>
  <customSheetViews>
    <customSheetView guid="{5032A364-B81A-48DA-88DA-AB3B86B47EE9}" scale="70" fitToPage="1">
      <selection activeCell="D11" sqref="D11"/>
      <pageMargins left="0" right="0" top="0" bottom="0" header="0" footer="0"/>
      <pageSetup paperSize="9" scale="44" fitToHeight="0" orientation="portrait" r:id="rId1"/>
      <headerFooter differentFirst="1" scaleWithDoc="0">
        <oddFooter>&amp;C&amp;P of &amp;N</oddFooter>
        <firstHeader>&amp;L
Annex 4 - Charges applied to LDNOs with HV/LV end users</firstHeader>
        <firstFooter>&amp;C&amp;P of &amp;N</firstFooter>
      </headerFooter>
    </customSheetView>
  </customSheetViews>
  <mergeCells count="13">
    <mergeCell ref="B1:D1"/>
    <mergeCell ref="F1:H1"/>
    <mergeCell ref="A2:J2"/>
    <mergeCell ref="F4:J4"/>
    <mergeCell ref="F5:G5"/>
    <mergeCell ref="F10:G10"/>
    <mergeCell ref="B10:D10"/>
    <mergeCell ref="H10:J10"/>
    <mergeCell ref="F9:G9"/>
    <mergeCell ref="A4:D4"/>
    <mergeCell ref="F6:G6"/>
    <mergeCell ref="F7:G7"/>
    <mergeCell ref="F8:G8"/>
  </mergeCells>
  <phoneticPr fontId="6" type="noConversion"/>
  <hyperlinks>
    <hyperlink ref="A1" location="Overview!A1" display="Back to Overview" xr:uid="{00000000-0004-0000-0600-000000000000}"/>
  </hyperlinks>
  <pageMargins left="0.39370078740157483" right="0.35433070866141736" top="0.9055118110236221" bottom="0.74803149606299213" header="0.51181102362204722" footer="0.51181102362204722"/>
  <pageSetup paperSize="9" scale="44" fitToHeight="0" orientation="portrait" r:id="rId2"/>
  <headerFooter differentFirst="1" scaleWithDoc="0">
    <oddFooter>&amp;LNote: Where a tariff only has a p/kWh unit rate in Unit Charge 1 then this unit rate applies at all times.&amp;R&amp;P of &amp;N</oddFooter>
    <firstHeader>&amp;L
Annex 4 - Charges applied to LDNOs with HV/LV end users</firstHeader>
    <firstFooter>&amp;LNote: Where a tariff only has a p/kWh unit rate in Unit Charge 1 then this unit rate applies at all times.&amp;R&amp;P of &amp;N</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40"/>
  <sheetViews>
    <sheetView showGridLines="0" zoomScale="85" zoomScaleNormal="85" zoomScaleSheetLayoutView="100" workbookViewId="0">
      <selection activeCell="F3" sqref="F3"/>
    </sheetView>
  </sheetViews>
  <sheetFormatPr defaultRowHeight="12.75" x14ac:dyDescent="0.2"/>
  <cols>
    <col min="1" max="6" width="24" customWidth="1"/>
  </cols>
  <sheetData>
    <row r="1" spans="1:6" ht="27.75" customHeight="1" x14ac:dyDescent="0.2">
      <c r="A1" s="191" t="s">
        <v>38</v>
      </c>
    </row>
    <row r="2" spans="1:6" ht="44.25" customHeight="1" x14ac:dyDescent="0.2">
      <c r="A2" s="257" t="s">
        <v>762</v>
      </c>
      <c r="B2" s="258"/>
      <c r="C2" s="258"/>
      <c r="D2" s="258"/>
      <c r="E2" s="258"/>
    </row>
    <row r="3" spans="1:6" ht="47.25" customHeight="1" x14ac:dyDescent="0.2">
      <c r="A3" s="207" t="str">
        <f>Overview!B4&amp; " - Illustrative LLFs for year beginning "&amp;Overview!D4</f>
        <v>Southern Electric Power Distribution plc - Illustrative LLFs for year beginning 1 April 2025</v>
      </c>
      <c r="B3" s="207"/>
      <c r="C3" s="207"/>
      <c r="D3" s="207"/>
      <c r="E3" s="207"/>
    </row>
    <row r="4" spans="1:6" ht="19.5" customHeight="1" x14ac:dyDescent="0.2">
      <c r="A4" s="259" t="s">
        <v>42</v>
      </c>
      <c r="B4" s="19" t="s">
        <v>763</v>
      </c>
      <c r="C4" s="19" t="s">
        <v>764</v>
      </c>
      <c r="D4" s="19" t="s">
        <v>765</v>
      </c>
      <c r="E4" s="19" t="s">
        <v>766</v>
      </c>
    </row>
    <row r="5" spans="1:6" ht="19.5" customHeight="1" x14ac:dyDescent="0.2">
      <c r="A5" s="260"/>
      <c r="B5" s="285" t="s">
        <v>1860</v>
      </c>
      <c r="C5" s="285" t="s">
        <v>1861</v>
      </c>
      <c r="D5" s="285" t="s">
        <v>1862</v>
      </c>
      <c r="E5" s="285" t="s">
        <v>1863</v>
      </c>
    </row>
    <row r="6" spans="1:6" ht="45" customHeight="1" x14ac:dyDescent="0.2">
      <c r="A6" s="129"/>
      <c r="B6" s="22"/>
      <c r="C6" s="22"/>
      <c r="D6" s="22"/>
      <c r="E6" s="22"/>
    </row>
    <row r="7" spans="1:6" ht="45" customHeight="1" x14ac:dyDescent="0.2">
      <c r="A7" s="129"/>
      <c r="B7" s="190"/>
      <c r="C7" s="190"/>
      <c r="D7" s="21"/>
      <c r="E7" s="22"/>
    </row>
    <row r="8" spans="1:6" ht="45" customHeight="1" x14ac:dyDescent="0.2">
      <c r="A8" s="129" t="s">
        <v>59</v>
      </c>
      <c r="B8" s="208" t="s">
        <v>60</v>
      </c>
      <c r="C8" s="209"/>
      <c r="D8" s="209"/>
      <c r="E8" s="210"/>
    </row>
    <row r="9" spans="1:6" ht="25.5" customHeight="1" x14ac:dyDescent="0.2"/>
    <row r="10" spans="1:6" x14ac:dyDescent="0.2">
      <c r="A10" s="12"/>
      <c r="B10" s="11"/>
      <c r="C10" s="11"/>
      <c r="D10" s="11"/>
      <c r="E10" s="11"/>
    </row>
    <row r="11" spans="1:6" x14ac:dyDescent="0.2">
      <c r="B11" s="11"/>
      <c r="C11" s="11"/>
      <c r="D11" s="11"/>
      <c r="E11" s="11"/>
    </row>
    <row r="12" spans="1:6" ht="22.5" customHeight="1" x14ac:dyDescent="0.2">
      <c r="A12" s="224" t="s">
        <v>767</v>
      </c>
      <c r="B12" s="261"/>
      <c r="C12" s="261"/>
      <c r="D12" s="261"/>
      <c r="E12" s="261"/>
      <c r="F12" s="225"/>
    </row>
    <row r="13" spans="1:6" ht="22.5" customHeight="1" x14ac:dyDescent="0.2">
      <c r="A13" s="224" t="s">
        <v>768</v>
      </c>
      <c r="B13" s="261"/>
      <c r="C13" s="261"/>
      <c r="D13" s="261"/>
      <c r="E13" s="261"/>
      <c r="F13" s="225"/>
    </row>
    <row r="14" spans="1:6" ht="33" customHeight="1" x14ac:dyDescent="0.2">
      <c r="A14" s="19" t="s">
        <v>769</v>
      </c>
      <c r="B14" s="19" t="s">
        <v>763</v>
      </c>
      <c r="C14" s="19" t="s">
        <v>764</v>
      </c>
      <c r="D14" s="19" t="s">
        <v>765</v>
      </c>
      <c r="E14" s="19" t="s">
        <v>766</v>
      </c>
      <c r="F14" s="19" t="s">
        <v>770</v>
      </c>
    </row>
    <row r="15" spans="1:6" ht="22.5" customHeight="1" x14ac:dyDescent="0.2">
      <c r="A15" s="1" t="s">
        <v>771</v>
      </c>
      <c r="B15" s="10"/>
      <c r="C15" s="10"/>
      <c r="D15" s="10"/>
      <c r="E15" s="10"/>
      <c r="F15" s="10"/>
    </row>
    <row r="16" spans="1:6" ht="22.5" customHeight="1" x14ac:dyDescent="0.2">
      <c r="A16" s="1" t="s">
        <v>772</v>
      </c>
      <c r="B16" s="10"/>
      <c r="C16" s="10"/>
      <c r="D16" s="10"/>
      <c r="E16" s="10"/>
      <c r="F16" s="10"/>
    </row>
    <row r="17" spans="1:6" ht="22.5" customHeight="1" x14ac:dyDescent="0.2">
      <c r="A17" s="1" t="s">
        <v>773</v>
      </c>
      <c r="B17" s="10"/>
      <c r="C17" s="10"/>
      <c r="D17" s="10"/>
      <c r="E17" s="10"/>
      <c r="F17" s="10"/>
    </row>
    <row r="18" spans="1:6" ht="22.5" customHeight="1" x14ac:dyDescent="0.2">
      <c r="A18" s="1" t="s">
        <v>774</v>
      </c>
      <c r="B18" s="10"/>
      <c r="C18" s="10"/>
      <c r="D18" s="10"/>
      <c r="E18" s="10"/>
      <c r="F18" s="10"/>
    </row>
    <row r="19" spans="1:6" ht="22.5" customHeight="1" x14ac:dyDescent="0.2">
      <c r="A19" s="1" t="s">
        <v>775</v>
      </c>
      <c r="B19" s="10"/>
      <c r="C19" s="10"/>
      <c r="D19" s="10"/>
      <c r="E19" s="10"/>
      <c r="F19" s="10"/>
    </row>
    <row r="20" spans="1:6" ht="22.5" customHeight="1" x14ac:dyDescent="0.2">
      <c r="A20" s="1" t="s">
        <v>775</v>
      </c>
      <c r="B20" s="10"/>
      <c r="C20" s="10"/>
      <c r="D20" s="10"/>
      <c r="E20" s="10"/>
      <c r="F20" s="10"/>
    </row>
    <row r="21" spans="1:6" ht="22.5" customHeight="1" x14ac:dyDescent="0.2">
      <c r="A21" s="1" t="s">
        <v>776</v>
      </c>
      <c r="B21" s="10"/>
      <c r="C21" s="10"/>
      <c r="D21" s="10"/>
      <c r="E21" s="10"/>
      <c r="F21" s="10"/>
    </row>
    <row r="22" spans="1:6" ht="22.5" customHeight="1" x14ac:dyDescent="0.2">
      <c r="A22" s="1" t="s">
        <v>776</v>
      </c>
      <c r="B22" s="10"/>
      <c r="C22" s="10"/>
      <c r="D22" s="10"/>
      <c r="E22" s="10"/>
      <c r="F22" s="10"/>
    </row>
    <row r="24" spans="1:6" ht="22.5" customHeight="1" x14ac:dyDescent="0.2">
      <c r="A24" s="224" t="s">
        <v>777</v>
      </c>
      <c r="B24" s="261"/>
      <c r="C24" s="261"/>
      <c r="D24" s="261"/>
      <c r="E24" s="261"/>
      <c r="F24" s="225"/>
    </row>
    <row r="25" spans="1:6" ht="22.5" customHeight="1" x14ac:dyDescent="0.2">
      <c r="A25" s="224" t="s">
        <v>778</v>
      </c>
      <c r="B25" s="261"/>
      <c r="C25" s="261"/>
      <c r="D25" s="261"/>
      <c r="E25" s="261"/>
      <c r="F25" s="225"/>
    </row>
    <row r="26" spans="1:6" ht="33" customHeight="1" x14ac:dyDescent="0.2">
      <c r="A26" s="19" t="s">
        <v>779</v>
      </c>
      <c r="B26" s="19" t="s">
        <v>763</v>
      </c>
      <c r="C26" s="19" t="s">
        <v>764</v>
      </c>
      <c r="D26" s="19" t="s">
        <v>765</v>
      </c>
      <c r="E26" s="19" t="s">
        <v>766</v>
      </c>
      <c r="F26" s="19" t="s">
        <v>770</v>
      </c>
    </row>
    <row r="27" spans="1:6" ht="22.5" customHeight="1" x14ac:dyDescent="0.2">
      <c r="A27" s="1" t="s">
        <v>780</v>
      </c>
      <c r="B27" s="10"/>
      <c r="C27" s="10"/>
      <c r="D27" s="10"/>
      <c r="E27" s="10"/>
      <c r="F27" s="10"/>
    </row>
    <row r="28" spans="1:6" ht="22.5" customHeight="1" x14ac:dyDescent="0.2">
      <c r="A28" s="1" t="s">
        <v>781</v>
      </c>
      <c r="B28" s="10"/>
      <c r="C28" s="10"/>
      <c r="D28" s="10"/>
      <c r="E28" s="10"/>
      <c r="F28" s="10"/>
    </row>
    <row r="29" spans="1:6" ht="22.5" customHeight="1" x14ac:dyDescent="0.2">
      <c r="A29" s="1" t="s">
        <v>782</v>
      </c>
      <c r="B29" s="10"/>
      <c r="C29" s="10"/>
      <c r="D29" s="10"/>
      <c r="E29" s="10"/>
      <c r="F29" s="10"/>
    </row>
    <row r="30" spans="1:6" ht="22.5" customHeight="1" x14ac:dyDescent="0.2">
      <c r="A30" s="1" t="s">
        <v>783</v>
      </c>
      <c r="B30" s="10"/>
      <c r="C30" s="10"/>
      <c r="D30" s="10"/>
      <c r="E30" s="10"/>
      <c r="F30" s="10"/>
    </row>
    <row r="31" spans="1:6" ht="22.5" customHeight="1" x14ac:dyDescent="0.2">
      <c r="A31" s="1" t="s">
        <v>784</v>
      </c>
      <c r="B31" s="10"/>
      <c r="C31" s="10"/>
      <c r="D31" s="10"/>
      <c r="E31" s="10"/>
      <c r="F31" s="10"/>
    </row>
    <row r="33" spans="1:6" ht="22.5" customHeight="1" x14ac:dyDescent="0.2">
      <c r="A33" s="224" t="s">
        <v>777</v>
      </c>
      <c r="B33" s="261"/>
      <c r="C33" s="261"/>
      <c r="D33" s="261"/>
      <c r="E33" s="261"/>
      <c r="F33" s="225"/>
    </row>
    <row r="34" spans="1:6" ht="22.5" customHeight="1" x14ac:dyDescent="0.2">
      <c r="A34" s="224" t="s">
        <v>785</v>
      </c>
      <c r="B34" s="261"/>
      <c r="C34" s="261"/>
      <c r="D34" s="261"/>
      <c r="E34" s="261"/>
      <c r="F34" s="225"/>
    </row>
    <row r="35" spans="1:6" ht="33" customHeight="1" x14ac:dyDescent="0.2">
      <c r="A35" s="19" t="s">
        <v>779</v>
      </c>
      <c r="B35" s="19" t="s">
        <v>763</v>
      </c>
      <c r="C35" s="19" t="s">
        <v>764</v>
      </c>
      <c r="D35" s="19" t="s">
        <v>765</v>
      </c>
      <c r="E35" s="19" t="s">
        <v>766</v>
      </c>
      <c r="F35" s="19" t="s">
        <v>770</v>
      </c>
    </row>
    <row r="36" spans="1:6" ht="22.5" customHeight="1" x14ac:dyDescent="0.2">
      <c r="A36" s="1" t="s">
        <v>780</v>
      </c>
      <c r="B36" s="10"/>
      <c r="C36" s="10"/>
      <c r="D36" s="10"/>
      <c r="E36" s="10"/>
      <c r="F36" s="10"/>
    </row>
    <row r="37" spans="1:6" ht="22.5" customHeight="1" x14ac:dyDescent="0.2">
      <c r="A37" s="1" t="s">
        <v>781</v>
      </c>
      <c r="B37" s="10"/>
      <c r="C37" s="10"/>
      <c r="D37" s="10"/>
      <c r="E37" s="10"/>
      <c r="F37" s="10"/>
    </row>
    <row r="38" spans="1:6" ht="22.5" customHeight="1" x14ac:dyDescent="0.2">
      <c r="A38" s="1" t="s">
        <v>782</v>
      </c>
      <c r="B38" s="10"/>
      <c r="C38" s="10"/>
      <c r="D38" s="10"/>
      <c r="E38" s="10"/>
      <c r="F38" s="10"/>
    </row>
    <row r="39" spans="1:6" ht="22.5" customHeight="1" x14ac:dyDescent="0.2">
      <c r="A39" s="1" t="s">
        <v>783</v>
      </c>
      <c r="B39" s="10"/>
      <c r="C39" s="10"/>
      <c r="D39" s="10"/>
      <c r="E39" s="10"/>
      <c r="F39" s="10"/>
    </row>
    <row r="40" spans="1:6" ht="22.5" customHeight="1" x14ac:dyDescent="0.2">
      <c r="A40" s="1" t="s">
        <v>784</v>
      </c>
      <c r="B40" s="10"/>
      <c r="C40" s="10"/>
      <c r="D40" s="10"/>
      <c r="E40" s="10"/>
      <c r="F40" s="10"/>
    </row>
  </sheetData>
  <customSheetViews>
    <customSheetView guid="{5032A364-B81A-48DA-88DA-AB3B86B47EE9}" scale="80" fitToPage="1">
      <pageMargins left="0" right="0" top="0" bottom="0" header="0" footer="0"/>
      <pageSetup paperSize="9" scale="61" fitToHeight="0" orientation="portrait" r:id="rId1"/>
      <headerFooter differentFirst="1" scaleWithDoc="0">
        <oddFooter>&amp;C&amp;P of &amp;N</oddFooter>
        <firstHeader>&amp;L
Annex 5 – Schedule of Line Loss Factors</firstHeader>
        <firstFooter>&amp;C&amp;P of &amp;N</firstFooter>
      </headerFooter>
    </customSheetView>
  </customSheetViews>
  <mergeCells count="10">
    <mergeCell ref="A2:E2"/>
    <mergeCell ref="A3:E3"/>
    <mergeCell ref="A4:A5"/>
    <mergeCell ref="A34:F34"/>
    <mergeCell ref="A12:F12"/>
    <mergeCell ref="A13:F13"/>
    <mergeCell ref="A33:F33"/>
    <mergeCell ref="A24:F24"/>
    <mergeCell ref="A25:F25"/>
    <mergeCell ref="B8:E8"/>
  </mergeCells>
  <phoneticPr fontId="11" type="noConversion"/>
  <hyperlinks>
    <hyperlink ref="A1" location="Overview!A1" display="Back to Overview" xr:uid="{00000000-0004-0000-0700-000000000000}"/>
  </hyperlinks>
  <pageMargins left="0.70866141732283472" right="0.70866141732283472" top="0.74803149606299213" bottom="0.74803149606299213" header="0.31496062992125984" footer="0.31496062992125984"/>
  <pageSetup paperSize="9" scale="61" fitToHeight="0" orientation="portrait" r:id="rId2"/>
  <headerFooter differentFirst="1" scaleWithDoc="0">
    <oddFooter>&amp;C&amp;P of &amp;N</oddFooter>
    <firstHeader>&amp;L
Annex 5 – Schedule of Line Loss Factors</firstHeader>
    <firstFooter>&amp;C&amp;P of &amp;N</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Q28"/>
  <sheetViews>
    <sheetView topLeftCell="H1" zoomScale="80" zoomScaleNormal="80" zoomScaleSheetLayoutView="100" workbookViewId="0">
      <selection activeCell="H1" sqref="H1:I1"/>
    </sheetView>
  </sheetViews>
  <sheetFormatPr defaultColWidth="9.140625" defaultRowHeight="27.75" customHeight="1" x14ac:dyDescent="0.2"/>
  <cols>
    <col min="1" max="2" width="16" style="2" customWidth="1"/>
    <col min="3" max="3" width="6.28515625" style="2" bestFit="1" customWidth="1"/>
    <col min="4" max="4" width="20.7109375" style="2" customWidth="1"/>
    <col min="5" max="5" width="16.42578125" style="3" customWidth="1"/>
    <col min="6" max="6" width="6.28515625" style="3" bestFit="1" customWidth="1"/>
    <col min="7" max="7" width="20.7109375" style="2" customWidth="1"/>
    <col min="8" max="8" width="50.5703125" style="3" customWidth="1"/>
    <col min="9" max="10" width="15.5703125" style="3" customWidth="1"/>
    <col min="11" max="11" width="15.5703125" style="8" customWidth="1"/>
    <col min="12" max="13" width="15.5703125" style="4" customWidth="1"/>
    <col min="14" max="17" width="15.5703125" style="2" customWidth="1"/>
    <col min="18" max="16384" width="9.140625" style="2"/>
  </cols>
  <sheetData>
    <row r="1" spans="1:17" ht="100.5" customHeight="1" x14ac:dyDescent="0.2">
      <c r="A1" s="52" t="s">
        <v>38</v>
      </c>
      <c r="B1" s="52"/>
      <c r="C1" s="52"/>
      <c r="D1" s="52"/>
      <c r="G1" s="23"/>
      <c r="H1" s="262" t="s">
        <v>786</v>
      </c>
      <c r="I1" s="263"/>
      <c r="J1" s="198"/>
      <c r="K1" s="198"/>
      <c r="L1" s="198"/>
    </row>
    <row r="2" spans="1:17" ht="27.75" customHeight="1" x14ac:dyDescent="0.2">
      <c r="A2" s="227" t="s">
        <v>787</v>
      </c>
      <c r="B2" s="228"/>
      <c r="C2" s="228"/>
      <c r="D2" s="228"/>
      <c r="E2" s="228"/>
      <c r="F2" s="228"/>
      <c r="G2" s="228"/>
      <c r="H2" s="228"/>
      <c r="I2" s="228"/>
      <c r="J2" s="228"/>
      <c r="K2" s="228"/>
      <c r="L2" s="228"/>
      <c r="M2" s="228"/>
      <c r="N2" s="228"/>
      <c r="O2" s="228"/>
      <c r="P2" s="228"/>
      <c r="Q2" s="228"/>
    </row>
    <row r="3" spans="1:17" ht="17.25" customHeight="1" x14ac:dyDescent="0.2">
      <c r="A3" s="52"/>
      <c r="B3" s="52"/>
      <c r="C3" s="52"/>
      <c r="D3" s="52"/>
      <c r="G3" s="23"/>
    </row>
    <row r="4" spans="1:17" s="9" customFormat="1" ht="25.5" customHeight="1" x14ac:dyDescent="0.2">
      <c r="A4" s="264" t="str">
        <f>Overview!B4&amp; " - Effective from "&amp;Overview!D4&amp;" - "&amp;Overview!E4&amp;" new or amended designated EHV charges"</f>
        <v>Southern Electric Power Distribution plc - Effective from 1 April 2025 - Final new or amended designated EHV charges</v>
      </c>
      <c r="B4" s="265"/>
      <c r="C4" s="265"/>
      <c r="D4" s="265"/>
      <c r="E4" s="265"/>
      <c r="F4" s="265"/>
      <c r="G4" s="265"/>
      <c r="H4" s="265"/>
      <c r="I4" s="265"/>
      <c r="J4" s="265"/>
      <c r="K4" s="265"/>
      <c r="L4" s="265"/>
      <c r="M4" s="265"/>
      <c r="N4" s="265"/>
      <c r="O4" s="265"/>
      <c r="P4" s="265"/>
      <c r="Q4" s="265"/>
    </row>
    <row r="5" spans="1:17" ht="69.75" customHeight="1" x14ac:dyDescent="0.2">
      <c r="A5" s="27" t="s">
        <v>788</v>
      </c>
      <c r="B5" s="27" t="s">
        <v>789</v>
      </c>
      <c r="C5" s="27" t="s">
        <v>790</v>
      </c>
      <c r="D5" s="27" t="s">
        <v>151</v>
      </c>
      <c r="E5" s="27" t="s">
        <v>791</v>
      </c>
      <c r="F5" s="27" t="s">
        <v>790</v>
      </c>
      <c r="G5" s="27" t="s">
        <v>153</v>
      </c>
      <c r="H5" s="75" t="s">
        <v>154</v>
      </c>
      <c r="I5" s="58" t="s">
        <v>155</v>
      </c>
      <c r="J5" s="75" t="str">
        <f>'Annex 2 Designated EHV charges'!G9</f>
        <v>Import
Super Red
unit charge
(p/kWh)</v>
      </c>
      <c r="K5" s="75" t="str">
        <f>'Annex 2 Designated EHV charges'!H9</f>
        <v>Import
fixed charge
(p/day)</v>
      </c>
      <c r="L5" s="75" t="str">
        <f>'Annex 2 Designated EHV charges'!I9</f>
        <v>Import
capacity charge
(p/kVA/day)</v>
      </c>
      <c r="M5" s="75" t="str">
        <f>'Annex 2 Designated EHV charges'!J9</f>
        <v>Import
exceeded capacity charge
(p/kVA/day)</v>
      </c>
      <c r="N5" s="75" t="str">
        <f>'Annex 2 Designated EHV charges'!K9</f>
        <v>Export
Super Red
unit charge
(p/kWh)</v>
      </c>
      <c r="O5" s="75" t="str">
        <f>'Annex 2 Designated EHV charges'!L9</f>
        <v>Export
fixed charge
(p/day)</v>
      </c>
      <c r="P5" s="75" t="str">
        <f>'Annex 2 Designated EHV charges'!M9</f>
        <v>Export
capacity charge
(p/kVA/day)</v>
      </c>
      <c r="Q5" s="75" t="str">
        <f>'Annex 2 Designated EHV charges'!N9</f>
        <v>Export
exceeded capacity charge
(p/kVA/day)</v>
      </c>
    </row>
    <row r="6" spans="1:17" ht="22.5" customHeight="1" x14ac:dyDescent="0.2">
      <c r="A6" s="48"/>
      <c r="B6" s="48" t="s">
        <v>792</v>
      </c>
      <c r="C6" s="48"/>
      <c r="D6" s="48"/>
      <c r="E6" s="49" t="s">
        <v>793</v>
      </c>
      <c r="F6" s="49"/>
      <c r="G6" s="49"/>
      <c r="H6" s="50"/>
      <c r="I6" s="50"/>
      <c r="J6" s="29"/>
      <c r="K6" s="30"/>
      <c r="L6" s="30"/>
      <c r="M6" s="30"/>
      <c r="N6" s="38"/>
      <c r="O6" s="39"/>
      <c r="P6" s="39"/>
      <c r="Q6" s="39"/>
    </row>
    <row r="7" spans="1:17" ht="22.5" customHeight="1" x14ac:dyDescent="0.2">
      <c r="A7" s="48"/>
      <c r="B7" s="48" t="s">
        <v>794</v>
      </c>
      <c r="C7" s="48"/>
      <c r="D7" s="48"/>
      <c r="E7" s="49" t="s">
        <v>795</v>
      </c>
      <c r="F7" s="49"/>
      <c r="G7" s="49"/>
      <c r="H7" s="50"/>
      <c r="I7" s="50"/>
      <c r="J7" s="29"/>
      <c r="K7" s="30"/>
      <c r="L7" s="30"/>
      <c r="M7" s="30"/>
      <c r="N7" s="38"/>
      <c r="O7" s="39"/>
      <c r="P7" s="39"/>
      <c r="Q7" s="39"/>
    </row>
    <row r="8" spans="1:17" ht="22.5" customHeight="1" x14ac:dyDescent="0.2">
      <c r="A8" s="48"/>
      <c r="B8" s="48" t="s">
        <v>796</v>
      </c>
      <c r="C8" s="48"/>
      <c r="D8" s="48"/>
      <c r="E8" s="49" t="s">
        <v>797</v>
      </c>
      <c r="F8" s="49"/>
      <c r="G8" s="49"/>
      <c r="H8" s="50"/>
      <c r="I8" s="50"/>
      <c r="J8" s="29"/>
      <c r="K8" s="30"/>
      <c r="L8" s="30"/>
      <c r="M8" s="30"/>
      <c r="N8" s="38"/>
      <c r="O8" s="39"/>
      <c r="P8" s="39"/>
      <c r="Q8" s="39"/>
    </row>
    <row r="9" spans="1:17" ht="22.5" customHeight="1" x14ac:dyDescent="0.2">
      <c r="A9" s="48"/>
      <c r="B9" s="48" t="s">
        <v>798</v>
      </c>
      <c r="C9" s="48"/>
      <c r="D9" s="48"/>
      <c r="E9" s="49" t="s">
        <v>799</v>
      </c>
      <c r="F9" s="49"/>
      <c r="G9" s="49"/>
      <c r="H9" s="50"/>
      <c r="I9" s="50"/>
      <c r="J9" s="29"/>
      <c r="K9" s="30"/>
      <c r="L9" s="30"/>
      <c r="M9" s="30"/>
      <c r="N9" s="38"/>
      <c r="O9" s="39"/>
      <c r="P9" s="39"/>
      <c r="Q9" s="39"/>
    </row>
    <row r="10" spans="1:17" ht="22.5" customHeight="1" x14ac:dyDescent="0.2">
      <c r="A10" s="48"/>
      <c r="B10" s="48" t="s">
        <v>800</v>
      </c>
      <c r="C10" s="48"/>
      <c r="D10" s="48"/>
      <c r="E10" s="49" t="s">
        <v>801</v>
      </c>
      <c r="F10" s="49"/>
      <c r="G10" s="49"/>
      <c r="H10" s="50"/>
      <c r="I10" s="50"/>
      <c r="J10" s="29"/>
      <c r="K10" s="30"/>
      <c r="L10" s="30"/>
      <c r="M10" s="30"/>
      <c r="N10" s="38"/>
      <c r="O10" s="39"/>
      <c r="P10" s="39"/>
      <c r="Q10" s="39"/>
    </row>
    <row r="11" spans="1:17" ht="22.5" customHeight="1" x14ac:dyDescent="0.2">
      <c r="A11" s="48"/>
      <c r="B11" s="48" t="s">
        <v>802</v>
      </c>
      <c r="C11" s="48"/>
      <c r="D11" s="48"/>
      <c r="E11" s="49" t="s">
        <v>803</v>
      </c>
      <c r="F11" s="49"/>
      <c r="G11" s="49"/>
      <c r="H11" s="50"/>
      <c r="I11" s="50"/>
      <c r="J11" s="29"/>
      <c r="K11" s="30"/>
      <c r="L11" s="30"/>
      <c r="M11" s="30"/>
      <c r="N11" s="38"/>
      <c r="O11" s="39"/>
      <c r="P11" s="39"/>
      <c r="Q11" s="39"/>
    </row>
    <row r="12" spans="1:17" ht="22.5" customHeight="1" x14ac:dyDescent="0.2">
      <c r="A12" s="48"/>
      <c r="B12" s="48" t="s">
        <v>804</v>
      </c>
      <c r="C12" s="48"/>
      <c r="D12" s="48"/>
      <c r="E12" s="49" t="s">
        <v>805</v>
      </c>
      <c r="F12" s="49"/>
      <c r="G12" s="49"/>
      <c r="H12" s="50"/>
      <c r="I12" s="50"/>
      <c r="J12" s="29"/>
      <c r="K12" s="30"/>
      <c r="L12" s="30"/>
      <c r="M12" s="30"/>
      <c r="N12" s="38"/>
      <c r="O12" s="39"/>
      <c r="P12" s="39"/>
      <c r="Q12" s="39"/>
    </row>
    <row r="13" spans="1:17" ht="22.5" customHeight="1" x14ac:dyDescent="0.2">
      <c r="A13" s="48"/>
      <c r="B13" s="48" t="s">
        <v>806</v>
      </c>
      <c r="C13" s="48"/>
      <c r="D13" s="48"/>
      <c r="E13" s="49" t="s">
        <v>807</v>
      </c>
      <c r="F13" s="49"/>
      <c r="G13" s="49"/>
      <c r="H13" s="50"/>
      <c r="I13" s="50"/>
      <c r="J13" s="29"/>
      <c r="K13" s="30"/>
      <c r="L13" s="30"/>
      <c r="M13" s="30"/>
      <c r="N13" s="38"/>
      <c r="O13" s="39"/>
      <c r="P13" s="39"/>
      <c r="Q13" s="39"/>
    </row>
    <row r="14" spans="1:17" ht="22.5" customHeight="1" x14ac:dyDescent="0.2">
      <c r="A14" s="48"/>
      <c r="B14" s="48" t="s">
        <v>808</v>
      </c>
      <c r="C14" s="48"/>
      <c r="D14" s="48"/>
      <c r="E14" s="49" t="s">
        <v>809</v>
      </c>
      <c r="F14" s="49"/>
      <c r="G14" s="49"/>
      <c r="H14" s="50"/>
      <c r="I14" s="50"/>
      <c r="J14" s="29"/>
      <c r="K14" s="30"/>
      <c r="L14" s="30"/>
      <c r="M14" s="30"/>
      <c r="N14" s="38"/>
      <c r="O14" s="39"/>
      <c r="P14" s="39"/>
      <c r="Q14" s="39"/>
    </row>
    <row r="15" spans="1:17" ht="22.5" customHeight="1" x14ac:dyDescent="0.2">
      <c r="A15" s="48"/>
      <c r="B15" s="48" t="s">
        <v>810</v>
      </c>
      <c r="C15" s="48"/>
      <c r="D15" s="48"/>
      <c r="E15" s="49" t="s">
        <v>811</v>
      </c>
      <c r="F15" s="49"/>
      <c r="G15" s="49"/>
      <c r="H15" s="50"/>
      <c r="I15" s="50"/>
      <c r="J15" s="29"/>
      <c r="K15" s="30"/>
      <c r="L15" s="30"/>
      <c r="M15" s="30"/>
      <c r="N15" s="38"/>
      <c r="O15" s="39"/>
      <c r="P15" s="39"/>
      <c r="Q15" s="39"/>
    </row>
    <row r="17" spans="1:17" ht="27.75" customHeight="1" x14ac:dyDescent="0.2">
      <c r="A17" s="264" t="str">
        <f>Overview!B4&amp; " - Effective from "&amp;Overview!D4&amp;" - "&amp;Overview!E4&amp;" new or amended designated EHV line loss factors"</f>
        <v>Southern Electric Power Distribution plc - Effective from 1 April 2025 - Final new or amended designated EHV line loss factors</v>
      </c>
      <c r="B17" s="265"/>
      <c r="C17" s="265"/>
      <c r="D17" s="265"/>
      <c r="E17" s="265"/>
      <c r="F17" s="265"/>
      <c r="G17" s="265"/>
      <c r="H17" s="265"/>
      <c r="I17" s="265"/>
      <c r="J17" s="265"/>
      <c r="K17" s="265"/>
      <c r="L17" s="265"/>
      <c r="M17" s="265"/>
      <c r="N17" s="265"/>
      <c r="O17" s="265"/>
      <c r="P17" s="265"/>
      <c r="Q17" s="265"/>
    </row>
    <row r="18" spans="1:17" ht="62.25" customHeight="1" x14ac:dyDescent="0.2">
      <c r="A18" s="27" t="s">
        <v>788</v>
      </c>
      <c r="B18" s="27" t="s">
        <v>789</v>
      </c>
      <c r="C18" s="27" t="s">
        <v>790</v>
      </c>
      <c r="D18" s="27" t="s">
        <v>151</v>
      </c>
      <c r="E18" s="27" t="s">
        <v>791</v>
      </c>
      <c r="F18" s="27" t="s">
        <v>790</v>
      </c>
      <c r="G18" s="27" t="s">
        <v>153</v>
      </c>
      <c r="H18" s="75" t="s">
        <v>154</v>
      </c>
      <c r="I18" s="58" t="s">
        <v>155</v>
      </c>
      <c r="J18" s="33" t="s">
        <v>812</v>
      </c>
      <c r="K18" s="33" t="s">
        <v>813</v>
      </c>
      <c r="L18" s="33" t="s">
        <v>814</v>
      </c>
      <c r="M18" s="33" t="s">
        <v>815</v>
      </c>
      <c r="N18" s="35" t="s">
        <v>816</v>
      </c>
      <c r="O18" s="35" t="s">
        <v>817</v>
      </c>
      <c r="P18" s="35" t="s">
        <v>818</v>
      </c>
      <c r="Q18" s="35" t="s">
        <v>819</v>
      </c>
    </row>
    <row r="19" spans="1:17" ht="22.5" customHeight="1" x14ac:dyDescent="0.2">
      <c r="A19" s="48"/>
      <c r="B19" s="48" t="s">
        <v>820</v>
      </c>
      <c r="C19" s="48"/>
      <c r="D19" s="48"/>
      <c r="E19" s="49" t="s">
        <v>821</v>
      </c>
      <c r="F19" s="36"/>
      <c r="G19" s="36"/>
      <c r="H19" s="37"/>
      <c r="I19" s="37"/>
      <c r="J19" s="40"/>
      <c r="K19" s="40"/>
      <c r="L19" s="31"/>
      <c r="M19" s="32"/>
      <c r="N19" s="34"/>
      <c r="O19" s="34"/>
      <c r="P19" s="34"/>
      <c r="Q19" s="34"/>
    </row>
    <row r="20" spans="1:17" ht="22.5" customHeight="1" x14ac:dyDescent="0.2">
      <c r="A20" s="48"/>
      <c r="B20" s="48" t="s">
        <v>822</v>
      </c>
      <c r="C20" s="48"/>
      <c r="D20" s="48"/>
      <c r="E20" s="49" t="s">
        <v>823</v>
      </c>
      <c r="F20" s="36"/>
      <c r="G20" s="36"/>
      <c r="H20" s="37"/>
      <c r="I20" s="37"/>
      <c r="J20" s="40"/>
      <c r="K20" s="40"/>
      <c r="L20" s="31"/>
      <c r="M20" s="32"/>
      <c r="N20" s="34"/>
      <c r="O20" s="34"/>
      <c r="P20" s="34"/>
      <c r="Q20" s="34"/>
    </row>
    <row r="21" spans="1:17" ht="22.5" customHeight="1" x14ac:dyDescent="0.2">
      <c r="A21" s="48"/>
      <c r="B21" s="48" t="s">
        <v>824</v>
      </c>
      <c r="C21" s="48"/>
      <c r="D21" s="48"/>
      <c r="E21" s="49" t="s">
        <v>825</v>
      </c>
      <c r="F21" s="36"/>
      <c r="G21" s="36"/>
      <c r="H21" s="37"/>
      <c r="I21" s="37"/>
      <c r="J21" s="40"/>
      <c r="K21" s="40"/>
      <c r="L21" s="31"/>
      <c r="M21" s="32"/>
      <c r="N21" s="34"/>
      <c r="O21" s="34"/>
      <c r="P21" s="34"/>
      <c r="Q21" s="34"/>
    </row>
    <row r="22" spans="1:17" ht="22.5" customHeight="1" x14ac:dyDescent="0.2">
      <c r="A22" s="48"/>
      <c r="B22" s="48" t="s">
        <v>826</v>
      </c>
      <c r="C22" s="48"/>
      <c r="D22" s="48"/>
      <c r="E22" s="49" t="s">
        <v>827</v>
      </c>
      <c r="F22" s="36"/>
      <c r="G22" s="36"/>
      <c r="H22" s="37"/>
      <c r="I22" s="37"/>
      <c r="J22" s="40"/>
      <c r="K22" s="40"/>
      <c r="L22" s="31"/>
      <c r="M22" s="32"/>
      <c r="N22" s="34"/>
      <c r="O22" s="34"/>
      <c r="P22" s="34"/>
      <c r="Q22" s="34"/>
    </row>
    <row r="23" spans="1:17" ht="22.5" customHeight="1" x14ac:dyDescent="0.2">
      <c r="A23" s="48"/>
      <c r="B23" s="48" t="s">
        <v>828</v>
      </c>
      <c r="C23" s="48"/>
      <c r="D23" s="48"/>
      <c r="E23" s="49" t="s">
        <v>829</v>
      </c>
      <c r="F23" s="36"/>
      <c r="G23" s="36"/>
      <c r="H23" s="37"/>
      <c r="I23" s="37"/>
      <c r="J23" s="40"/>
      <c r="K23" s="40"/>
      <c r="L23" s="31"/>
      <c r="M23" s="32"/>
      <c r="N23" s="34"/>
      <c r="O23" s="34"/>
      <c r="P23" s="34"/>
      <c r="Q23" s="34"/>
    </row>
    <row r="24" spans="1:17" ht="22.5" customHeight="1" x14ac:dyDescent="0.2">
      <c r="A24" s="48"/>
      <c r="B24" s="48" t="s">
        <v>830</v>
      </c>
      <c r="C24" s="48"/>
      <c r="D24" s="48"/>
      <c r="E24" s="49" t="s">
        <v>831</v>
      </c>
      <c r="F24" s="36"/>
      <c r="G24" s="36"/>
      <c r="H24" s="37"/>
      <c r="I24" s="37"/>
      <c r="J24" s="40"/>
      <c r="K24" s="40"/>
      <c r="L24" s="31"/>
      <c r="M24" s="32"/>
      <c r="N24" s="34"/>
      <c r="O24" s="34"/>
      <c r="P24" s="34"/>
      <c r="Q24" s="34"/>
    </row>
    <row r="25" spans="1:17" ht="22.5" customHeight="1" x14ac:dyDescent="0.2">
      <c r="A25" s="48"/>
      <c r="B25" s="48" t="s">
        <v>832</v>
      </c>
      <c r="C25" s="48"/>
      <c r="D25" s="48"/>
      <c r="E25" s="49" t="s">
        <v>833</v>
      </c>
      <c r="F25" s="36"/>
      <c r="G25" s="36"/>
      <c r="H25" s="37"/>
      <c r="I25" s="37"/>
      <c r="J25" s="40"/>
      <c r="K25" s="40"/>
      <c r="L25" s="31"/>
      <c r="M25" s="32"/>
      <c r="N25" s="34"/>
      <c r="O25" s="34"/>
      <c r="P25" s="34"/>
      <c r="Q25" s="34"/>
    </row>
    <row r="26" spans="1:17" ht="22.5" customHeight="1" x14ac:dyDescent="0.2">
      <c r="A26" s="48"/>
      <c r="B26" s="48" t="s">
        <v>834</v>
      </c>
      <c r="C26" s="48"/>
      <c r="D26" s="48"/>
      <c r="E26" s="49" t="s">
        <v>835</v>
      </c>
      <c r="F26" s="36"/>
      <c r="G26" s="36"/>
      <c r="H26" s="37"/>
      <c r="I26" s="37"/>
      <c r="J26" s="40"/>
      <c r="K26" s="40"/>
      <c r="L26" s="31"/>
      <c r="M26" s="32"/>
      <c r="N26" s="34"/>
      <c r="O26" s="34"/>
      <c r="P26" s="34"/>
      <c r="Q26" s="34"/>
    </row>
    <row r="27" spans="1:17" ht="22.5" customHeight="1" x14ac:dyDescent="0.2">
      <c r="A27" s="48"/>
      <c r="B27" s="48" t="s">
        <v>836</v>
      </c>
      <c r="C27" s="48"/>
      <c r="D27" s="48"/>
      <c r="E27" s="49" t="s">
        <v>837</v>
      </c>
      <c r="F27" s="36"/>
      <c r="G27" s="36"/>
      <c r="H27" s="37"/>
      <c r="I27" s="37"/>
      <c r="J27" s="40"/>
      <c r="K27" s="40"/>
      <c r="L27" s="31"/>
      <c r="M27" s="32"/>
      <c r="N27" s="34"/>
      <c r="O27" s="34"/>
      <c r="P27" s="34"/>
      <c r="Q27" s="34"/>
    </row>
    <row r="28" spans="1:17" ht="22.5" customHeight="1" x14ac:dyDescent="0.2">
      <c r="A28" s="48"/>
      <c r="B28" s="48" t="s">
        <v>838</v>
      </c>
      <c r="C28" s="48"/>
      <c r="D28" s="48"/>
      <c r="E28" s="49" t="s">
        <v>839</v>
      </c>
      <c r="F28" s="36"/>
      <c r="G28" s="36"/>
      <c r="H28" s="37"/>
      <c r="I28" s="37"/>
      <c r="J28" s="40"/>
      <c r="K28" s="40"/>
      <c r="L28" s="31"/>
      <c r="M28" s="32"/>
      <c r="N28" s="34"/>
      <c r="O28" s="34"/>
      <c r="P28" s="34"/>
      <c r="Q28" s="34"/>
    </row>
  </sheetData>
  <customSheetViews>
    <customSheetView guid="{5032A364-B81A-48DA-88DA-AB3B86B47EE9}" scale="80" fitToPage="1">
      <selection activeCell="A4" sqref="A4:M4"/>
      <pageMargins left="0" right="0" top="0" bottom="0" header="0" footer="0"/>
      <pageSetup paperSize="9" scale="71" fitToHeight="0" orientation="landscape" r:id="rId1"/>
      <headerFooter differentFirst="1" scaleWithDoc="0">
        <oddFooter>&amp;C&amp;P of &amp;N</oddFooter>
        <firstHeader>&amp;L
Annex 2 - Schedule of Charges for use of the Distribution System by Designated EHV Properties (including LDNOs with Designated EHV Properties/end-users).</firstHeader>
        <firstFooter>&amp;C&amp;P of &amp;N</firstFooter>
      </headerFooter>
    </customSheetView>
  </customSheetViews>
  <mergeCells count="4">
    <mergeCell ref="H1:I1"/>
    <mergeCell ref="A4:Q4"/>
    <mergeCell ref="A2:Q2"/>
    <mergeCell ref="A17:Q17"/>
  </mergeCells>
  <phoneticPr fontId="40" type="noConversion"/>
  <hyperlinks>
    <hyperlink ref="A1" location="Overview!A1" display="Back to Overview" xr:uid="{00000000-0004-0000-0800-000000000000}"/>
  </hyperlinks>
  <pageMargins left="0.39370078740157483" right="0.35433070866141736" top="1.1023622047244095" bottom="0.55118110236220474" header="0.35433070866141736" footer="0.31496062992125984"/>
  <pageSetup paperSize="9" scale="33" fitToHeight="0" orientation="portrait" r:id="rId2"/>
  <headerFooter differentFirst="1" scaleWithDoc="0">
    <oddFooter>&amp;L&amp;8Note: The list of MPANs / MSIDs provided may be incomplete; the DNO reserves the right to apply the listed charges to any other MPANs / MSIDs associated with the site.&amp;R&amp;P of &amp;N</oddFooter>
    <firstHeader>&amp;L
Annex 6 - New Designated EHV Properties. Addendum to Schedule of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890CFB661AC84D96B569471696442A" ma:contentTypeVersion="15" ma:contentTypeDescription="Create a new document." ma:contentTypeScope="" ma:versionID="a85b8cf800984a8a303554752ee29e40">
  <xsd:schema xmlns:xsd="http://www.w3.org/2001/XMLSchema" xmlns:xs="http://www.w3.org/2001/XMLSchema" xmlns:p="http://schemas.microsoft.com/office/2006/metadata/properties" xmlns:ns2="375f405a-1d4b-4796-a028-0e90b458cbcf" xmlns:ns3="4fb325ff-59f4-4202-984d-cc4ef0b29ee2" targetNamespace="http://schemas.microsoft.com/office/2006/metadata/properties" ma:root="true" ma:fieldsID="e5f0b64cabaa64d8ebf28ec72f824186" ns2:_="" ns3:_="">
    <xsd:import namespace="375f405a-1d4b-4796-a028-0e90b458cbcf"/>
    <xsd:import namespace="4fb325ff-59f4-4202-984d-cc4ef0b29e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5f405a-1d4b-4796-a028-0e90b458cb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0fa5b73-c91b-4169-bfc8-b85bc92a646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b325ff-59f4-4202-984d-cc4ef0b29ee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ff50c57-be38-42b6-82d3-c6d9d1240e9f}" ma:internalName="TaxCatchAll" ma:showField="CatchAllData" ma:web="4fb325ff-59f4-4202-984d-cc4ef0b29e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75f405a-1d4b-4796-a028-0e90b458cbcf">
      <Terms xmlns="http://schemas.microsoft.com/office/infopath/2007/PartnerControls"/>
    </lcf76f155ced4ddcb4097134ff3c332f>
    <TaxCatchAll xmlns="4fb325ff-59f4-4202-984d-cc4ef0b29ee2" xsi:nil="true"/>
  </documentManagement>
</p:properties>
</file>

<file path=customXml/itemProps1.xml><?xml version="1.0" encoding="utf-8"?>
<ds:datastoreItem xmlns:ds="http://schemas.openxmlformats.org/officeDocument/2006/customXml" ds:itemID="{FF39DA9D-9B73-464F-ACA1-A14F685D80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5f405a-1d4b-4796-a028-0e90b458cbcf"/>
    <ds:schemaRef ds:uri="4fb325ff-59f4-4202-984d-cc4ef0b29e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162C16-A7A4-4E9E-BA20-81B84A5615C4}">
  <ds:schemaRefs>
    <ds:schemaRef ds:uri="http://schemas.microsoft.com/sharepoint/v3/contenttype/forms"/>
  </ds:schemaRefs>
</ds:datastoreItem>
</file>

<file path=customXml/itemProps3.xml><?xml version="1.0" encoding="utf-8"?>
<ds:datastoreItem xmlns:ds="http://schemas.openxmlformats.org/officeDocument/2006/customXml" ds:itemID="{E3764EB4-D9D0-4D41-8671-3398BE36E750}">
  <ds:schemaRefs>
    <ds:schemaRef ds:uri="http://purl.org/dc/dcmitype/"/>
    <ds:schemaRef ds:uri="http://www.w3.org/XML/1998/namespace"/>
    <ds:schemaRef ds:uri="http://schemas.openxmlformats.org/package/2006/metadata/core-properties"/>
    <ds:schemaRef ds:uri="http://purl.org/dc/elements/1.1/"/>
    <ds:schemaRef ds:uri="http://schemas.microsoft.com/office/2006/metadata/properties"/>
    <ds:schemaRef ds:uri="http://purl.org/dc/terms/"/>
    <ds:schemaRef ds:uri="375f405a-1d4b-4796-a028-0e90b458cbcf"/>
    <ds:schemaRef ds:uri="http://schemas.microsoft.com/office/2006/documentManagement/types"/>
    <ds:schemaRef ds:uri="http://schemas.microsoft.com/office/infopath/2007/PartnerControls"/>
    <ds:schemaRef ds:uri="4fb325ff-59f4-4202-984d-cc4ef0b29e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18</vt:i4>
      </vt:variant>
    </vt:vector>
  </HeadingPairs>
  <TitlesOfParts>
    <vt:vector size="33" baseType="lpstr">
      <vt:lpstr>Overview</vt:lpstr>
      <vt:lpstr>Annex 1 LV, HV and UMS charges</vt:lpstr>
      <vt:lpstr>Annex 2 Designated EHV charges</vt:lpstr>
      <vt:lpstr>Annex 2a Import</vt:lpstr>
      <vt:lpstr>Annex 2b Export</vt:lpstr>
      <vt:lpstr>Annex 3 Preserved charges</vt:lpstr>
      <vt:lpstr>Annex 4 LDNO charges</vt:lpstr>
      <vt:lpstr>Annex 5 LLFs</vt:lpstr>
      <vt:lpstr>Annex 6 New or Amended EHV</vt:lpstr>
      <vt:lpstr>Annex 7 Pass-Through Costs</vt:lpstr>
      <vt:lpstr>Nodal prices</vt:lpstr>
      <vt:lpstr>SSC unit rate lookup</vt:lpstr>
      <vt:lpstr>Residual Charging Bands</vt:lpstr>
      <vt:lpstr>TNUoS Mapping</vt:lpstr>
      <vt:lpstr>Charge Calculator</vt:lpstr>
      <vt:lpstr>'Annex 1 LV, HV and UMS charges'!Print_Area</vt:lpstr>
      <vt:lpstr>'Annex 2 Designated EHV charges'!Print_Area</vt:lpstr>
      <vt:lpstr>'Annex 2a Import'!Print_Area</vt:lpstr>
      <vt:lpstr>'Annex 2b Export'!Print_Area</vt:lpstr>
      <vt:lpstr>'Annex 3 Preserved charges'!Print_Area</vt:lpstr>
      <vt:lpstr>'Annex 4 LDNO charges'!Print_Area</vt:lpstr>
      <vt:lpstr>'Annex 5 LLFs'!Print_Area</vt:lpstr>
      <vt:lpstr>'Annex 6 New or Amended EHV'!Print_Area</vt:lpstr>
      <vt:lpstr>'Annex 7 Pass-Through Costs'!Print_Area</vt:lpstr>
      <vt:lpstr>'Nodal prices'!Print_Area</vt:lpstr>
      <vt:lpstr>'Annex 1 LV, HV and UMS charges'!Print_Titles</vt:lpstr>
      <vt:lpstr>'Annex 2 Designated EHV charges'!Print_Titles</vt:lpstr>
      <vt:lpstr>'Annex 2a Import'!Print_Titles</vt:lpstr>
      <vt:lpstr>'Annex 2b Export'!Print_Titles</vt:lpstr>
      <vt:lpstr>'Annex 6 New or Amended EHV'!Print_Titles</vt:lpstr>
      <vt:lpstr>'Annex 7 Pass-Through Costs'!Print_Titles</vt:lpstr>
      <vt:lpstr>'Nodal prices'!Print_Titles</vt:lpstr>
      <vt:lpstr>'SSC unit rate lookup'!Print_Titles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UK Power Networks</dc:creator>
  <cp:keywords/>
  <dc:description/>
  <cp:lastModifiedBy>Clark, Emma (Distribution)</cp:lastModifiedBy>
  <cp:revision/>
  <dcterms:created xsi:type="dcterms:W3CDTF">2009-11-12T11:38:00Z</dcterms:created>
  <dcterms:modified xsi:type="dcterms:W3CDTF">2023-12-21T10:43:07Z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{0F742C78-7CA1-4A83-96D0-F7EDA8C31D24}</vt:lpwstr>
  </property>
  <property fmtid="{D5CDD505-2E9C-101B-9397-08002B2CF9AE}" pid="3" name="DLPManualFileClassificationLastModifiedBy">
    <vt:lpwstr>AD03\Lee.Wells</vt:lpwstr>
  </property>
  <property fmtid="{D5CDD505-2E9C-101B-9397-08002B2CF9AE}" pid="4" name="DLPManualFileClassificationLastModificationDate">
    <vt:lpwstr>1573145826</vt:lpwstr>
  </property>
  <property fmtid="{D5CDD505-2E9C-101B-9397-08002B2CF9AE}" pid="5" name="DLPManualFileClassificationVersion">
    <vt:lpwstr>11.0.400.15</vt:lpwstr>
  </property>
  <property fmtid="{D5CDD505-2E9C-101B-9397-08002B2CF9AE}" pid="6" name="MSIP_Label_24fe2fa2-8093-4776-8a20-2d25f8c7acf2_Enabled">
    <vt:lpwstr>true</vt:lpwstr>
  </property>
  <property fmtid="{D5CDD505-2E9C-101B-9397-08002B2CF9AE}" pid="7" name="MSIP_Label_24fe2fa2-8093-4776-8a20-2d25f8c7acf2_SetDate">
    <vt:lpwstr>2023-11-02T11:09:09Z</vt:lpwstr>
  </property>
  <property fmtid="{D5CDD505-2E9C-101B-9397-08002B2CF9AE}" pid="8" name="MSIP_Label_24fe2fa2-8093-4776-8a20-2d25f8c7acf2_Method">
    <vt:lpwstr>Standard</vt:lpwstr>
  </property>
  <property fmtid="{D5CDD505-2E9C-101B-9397-08002B2CF9AE}" pid="9" name="MSIP_Label_24fe2fa2-8093-4776-8a20-2d25f8c7acf2_Name">
    <vt:lpwstr>Internal</vt:lpwstr>
  </property>
  <property fmtid="{D5CDD505-2E9C-101B-9397-08002B2CF9AE}" pid="10" name="MSIP_Label_24fe2fa2-8093-4776-8a20-2d25f8c7acf2_SiteId">
    <vt:lpwstr>887a239c-e092-45fe-92c8-d902c3681567</vt:lpwstr>
  </property>
  <property fmtid="{D5CDD505-2E9C-101B-9397-08002B2CF9AE}" pid="11" name="MSIP_Label_24fe2fa2-8093-4776-8a20-2d25f8c7acf2_ActionId">
    <vt:lpwstr>ea1176df-2158-4496-b928-dbcfdf5818ea</vt:lpwstr>
  </property>
  <property fmtid="{D5CDD505-2E9C-101B-9397-08002B2CF9AE}" pid="12" name="MSIP_Label_24fe2fa2-8093-4776-8a20-2d25f8c7acf2_ContentBits">
    <vt:lpwstr>0</vt:lpwstr>
  </property>
  <property fmtid="{D5CDD505-2E9C-101B-9397-08002B2CF9AE}" pid="13" name="ContentTypeId">
    <vt:lpwstr>0x010100B0890CFB661AC84D96B569471696442A</vt:lpwstr>
  </property>
  <property fmtid="{D5CDD505-2E9C-101B-9397-08002B2CF9AE}" pid="14" name="MediaServiceImageTags">
    <vt:lpwstr/>
  </property>
</Properties>
</file>