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inister" sheetId="1" r:id="rId4"/>
    <sheet state="hidden" name="Directors" sheetId="2" r:id="rId5"/>
    <sheet state="visible" name="Financial data" sheetId="3" r:id="rId6"/>
    <sheet state="visible" name="Sheet22" sheetId="4" r:id="rId7"/>
    <sheet state="visible" name="Sheet16" sheetId="5" r:id="rId8"/>
    <sheet state="hidden" name="Sheet11" sheetId="6" r:id="rId9"/>
    <sheet state="hidden" name="Sheet14" sheetId="7" r:id="rId10"/>
    <sheet state="visible" name="Sheet15" sheetId="8" r:id="rId11"/>
    <sheet state="visible" name="Sheet17" sheetId="9" r:id="rId12"/>
    <sheet state="visible" name="Sheet18" sheetId="10" r:id="rId13"/>
    <sheet state="visible" name="Sheet19" sheetId="11" r:id="rId14"/>
    <sheet state="visible" name="Sheet20" sheetId="12" r:id="rId15"/>
    <sheet state="visible" name="Sheet21" sheetId="13" r:id="rId16"/>
  </sheets>
  <definedNames/>
  <calcPr/>
</workbook>
</file>

<file path=xl/sharedStrings.xml><?xml version="1.0" encoding="utf-8"?>
<sst xmlns="http://schemas.openxmlformats.org/spreadsheetml/2006/main" count="256" uniqueCount="138">
  <si>
    <t xml:space="preserve"> የኢኮኖሚ ትብብር ሚ/ር ዴኤታ ጽ/ቤት</t>
  </si>
  <si>
    <t>ሚ/ር ዴታ</t>
  </si>
  <si>
    <t xml:space="preserve"> ሚኒስተር ቢሮ</t>
  </si>
  <si>
    <t xml:space="preserve"> የውጭና የሀገር ውስጥ ግዥ ዳይሬክተር</t>
  </si>
  <si>
    <t xml:space="preserve"> የመብትና ጥቅም አስተዳደር</t>
  </si>
  <si>
    <t>የሴቶቸ፤ማህበራዊ ጉይ አካቶ ትግራ ስራ አመራር</t>
  </si>
  <si>
    <t>Meg'a Directoret</t>
  </si>
  <si>
    <t xml:space="preserve"> መንግስት ሂሳብ ዳይሬክቶሬት</t>
  </si>
  <si>
    <t xml:space="preserve">የስራ አመራር  ዋና ስራ አስፈጻሚ </t>
  </si>
  <si>
    <t>የመንግስት ወጪ አስተዳደር ማሻሻያ ዳይሬክቶሬት  /መ/ፋይናንስ ማሻሻያ ዲቪዥን</t>
  </si>
  <si>
    <t>: የሕግ ጉዳዮች  ዳይሬክቶሬት</t>
  </si>
  <si>
    <t>የመረጃ ሥርዓት አስተዳደር ዳይሬክቶሬት/መንግስት ፋይ.ኢንርሜሽን</t>
  </si>
  <si>
    <t xml:space="preserve"> የብድር አሰተዳደር ዳይሬክቶሬት</t>
  </si>
  <si>
    <t>TAX POLICY DIRECTORET</t>
  </si>
  <si>
    <t xml:space="preserve">IBEX IFMIS  PROJECT OFFICE </t>
  </si>
  <si>
    <t xml:space="preserve">የህዝብ ግንኙነት ኢንፎርሜሽን  ዳይሬክቶሬት </t>
  </si>
  <si>
    <t>የውስጥ ኦዲት  ዳይሬክተር  (ሥራ አስፈጻሚ</t>
  </si>
  <si>
    <t>አውሮፓ ህብረት ተብብር ዳይሬክቶሬት</t>
  </si>
  <si>
    <t>ግዚና ዉል  ስተዳደር  ዘርፍ ምክትል ዋና ዳርክተር</t>
  </si>
  <si>
    <t>መንግስታት ትብብር  መምሪያ እና  ቻይና ትብብር  ዲቪዥን</t>
  </si>
  <si>
    <t>CHANNEL ONE PROGRAMS  COORDINATOR DIRECTORET</t>
  </si>
  <si>
    <t>Directorate: CORPORET AFFAIRS ADVISOR_SEPTEMBER</t>
  </si>
  <si>
    <t>የፕራይቬታይዜሽን እና  ኢኮኖሚ ሪፎርም ድጋፍ ማስተባበሪያ ጽ/ቤት</t>
  </si>
  <si>
    <t>ትሬዠሪ ዳይሬክሬ</t>
  </si>
  <si>
    <t xml:space="preserve"> የስነምግባር ጸረ ሙስና  ዳይሬክቶሬት</t>
  </si>
  <si>
    <t>ከግዥና ፋይናንስ ስራ አስፈጻሚ</t>
  </si>
  <si>
    <t>ከበጀት ዳይሬክቶሬት</t>
  </si>
  <si>
    <t>Yewusit oditoch yesew akim ginbata  division</t>
  </si>
  <si>
    <t xml:space="preserve">FISICAL POLICY DIRECTORET </t>
  </si>
  <si>
    <t>መንግስት ሂሳብ ዳይሬክቶሬት</t>
  </si>
  <si>
    <t>ከአውሮፓ ፤አሜሪካ እና ኦሺኒያ ዲቪዥን</t>
  </si>
  <si>
    <t xml:space="preserve">ከድጋፍ ግንኙነት ጉዳይ ማሰፈፀም </t>
  </si>
  <si>
    <t>ከመንግስት ገንዘብ ክፋያ ዲቪዥን ኀላፊ</t>
  </si>
  <si>
    <t>ከግጭት ጉዳት የደረሰባቸውን አካባቢዎች መልሶ መልማት ( 3R4CACE) ፕሮግጀክት ጽ/ቤት</t>
  </si>
  <si>
    <t xml:space="preserve"> የመንግስት ልማት ድርጅቶች ክትትል ድጋፍ ዳይሬክቶሬት</t>
  </si>
  <si>
    <t>ማክሮ ኢኮኖሚ አማካሪ</t>
  </si>
  <si>
    <t xml:space="preserve"> የጥሬ  ግንዘብ አስተዳደር  ዲቪዥን ኀላፊ</t>
  </si>
  <si>
    <t>ብድር አስተዳደር ዲቪዥን ኀላፊ</t>
  </si>
  <si>
    <t>የፕሮግራም በጀት ክትትልና ግምገማ  በጀት ማጠቃለያ  ዲቪዥን ኀላፊ</t>
  </si>
  <si>
    <t>ከማህበራዊ ዘርፍ በጀት  ዲቪዥን ኀላፊ</t>
  </si>
  <si>
    <t>ከኢኮኖሚና አስተዳደር /ጠቅላላ አገልግሎት ዘርፍ በጀት ዲቪዥን ኀላፊ</t>
  </si>
  <si>
    <t>ፊዚካል ዕቅድና ትንተና ዲቪዥን ኀላፊ</t>
  </si>
  <si>
    <t>ህጋዊነትና ክንዋኔ ኦዲት ዲቪዥን ኀላፊ</t>
  </si>
  <si>
    <t xml:space="preserve"> የውስጥ ኦዲት የሰው ኃይል  አቅም   ዲቪዥን ኀላፊ</t>
  </si>
  <si>
    <t xml:space="preserve"> የበጀት ዝግጅትና አስተዳደር መምሪያ   ዲቪዥን ኀላፊ</t>
  </si>
  <si>
    <t>ለመንግሰት ግዥና ንብረት ባለስልጣን</t>
  </si>
  <si>
    <t xml:space="preserve">ም/ዋና   ዳይሬክቶሬት </t>
  </si>
  <si>
    <t>የተቃማዊ ለውጥ ስራዎች ስራ አስፈፃሚ</t>
  </si>
  <si>
    <t xml:space="preserve"> የቤቱ/ጥፋተኝነት/ማጣ/መሪ/ስራ አስፈፃሚ</t>
  </si>
  <si>
    <t>ኦዲት  ሰራ አስፈፃሚ</t>
  </si>
  <si>
    <t>የመንግስት ግዥ ንብረት ኦዲት ክትትል  ዳሬክቶሬት</t>
  </si>
  <si>
    <t>የስትራቴጄክ ጉዳዮች ሰራ አስፈፃሚ</t>
  </si>
  <si>
    <t>የመሰረታዊ አገልግሎት ሰራ አስፈፃሚ</t>
  </si>
  <si>
    <t>የብቃትና ሰው ሀብት የስራ አስፈጻሚ</t>
  </si>
  <si>
    <t>ሰራ አመራር  ዋና ስራ  አስፈፃሚ</t>
  </si>
  <si>
    <t>መ/ግ/ፋይናንስ  ስራ አሰፈፃሚ</t>
  </si>
  <si>
    <t xml:space="preserve">የሴቶችና ወጣቶች   ዳይሬክቶሬት </t>
  </si>
  <si>
    <t xml:space="preserve">ኢ/ኮ/ቴ/ስራ አስፈፃሚ </t>
  </si>
  <si>
    <t>ኮሚኒኬሽን  ስራአስፈፃሚ</t>
  </si>
  <si>
    <t>የግዥ መሪ ስራአስፈፃሚ</t>
  </si>
  <si>
    <t>ንብረት ማሻሻያና አቅም ግንባታ ስራአስፈፃሚ</t>
  </si>
  <si>
    <t>Tea</t>
  </si>
  <si>
    <t>Coffee</t>
  </si>
  <si>
    <t>Milk</t>
  </si>
  <si>
    <t>Lewuz</t>
  </si>
  <si>
    <t>Bread</t>
  </si>
  <si>
    <t>Spris</t>
  </si>
  <si>
    <t>Soft-drink</t>
  </si>
  <si>
    <t>Water 1/2 lt</t>
  </si>
  <si>
    <t>Water 1 lt</t>
  </si>
  <si>
    <t>የገቢና ወጪ ዝርዝር ምክንያት ባጭሩ</t>
  </si>
  <si>
    <t>ቀን</t>
  </si>
  <si>
    <t>RV.JV ቁጥር</t>
  </si>
  <si>
    <t>የክፍያ ቼክ ቁጥር</t>
  </si>
  <si>
    <t>በካዝና ያለ ጥሬ ክፍያ (dr)</t>
  </si>
  <si>
    <t>በካዝና ያለ ጥሬ ክፍያ(cr)</t>
  </si>
  <si>
    <t>ጥቃቅን ወጪ</t>
  </si>
  <si>
    <t>በባንክ ያለ ጥሬ ገንዘብ(dr)</t>
  </si>
  <si>
    <t>በባንክ ያለ ጥሬ ገንዘብ(cr)</t>
  </si>
  <si>
    <t>የዶሞዝ ቅድሚያ ክፍያ</t>
  </si>
  <si>
    <t>የዶሞዝ ስራ ግብር</t>
  </si>
  <si>
    <t>የዕቃ ግዥ ቅድሚያ ክፍያ</t>
  </si>
  <si>
    <t>የወተት ግዥ ቅድሚያ ክፍያ</t>
  </si>
  <si>
    <t>ዱቤ መስተንግዶ ተሰብሳቢ</t>
  </si>
  <si>
    <t>ቫት ታክስና ዊዚሊዲግ</t>
  </si>
  <si>
    <t>የምግብ ዕቃ ግዥ</t>
  </si>
  <si>
    <t>የታሸገ ውሃና ለስላሰ ግዥ</t>
  </si>
  <si>
    <t xml:space="preserve">የቱኩስ መጠጥ ግዥ </t>
  </si>
  <si>
    <t>የሌሎች  ዕቃዎች ግዥ</t>
  </si>
  <si>
    <t>የምግብ ሽያጭ</t>
  </si>
  <si>
    <t>የታሸገ ውሃና ለስላሰ ሽያጪ</t>
  </si>
  <si>
    <t xml:space="preserve">የትኩስ መጠጥ ሽያጪ </t>
  </si>
  <si>
    <t>የካፈቴሪያ ሰርቪስ ቻርጅ</t>
  </si>
  <si>
    <t>የስራተኞች ሰርቪስ ቻርጅ</t>
  </si>
  <si>
    <t>የውሻ ምግብ ሽያጭ</t>
  </si>
  <si>
    <t>አሮጌ ዕቃ ሽያጪ</t>
  </si>
  <si>
    <t>የተሰበረና የጠፋ ዕቃ መተኪያ</t>
  </si>
  <si>
    <t>የዶሞዝ ተመላሽ</t>
  </si>
  <si>
    <t>Anything Else</t>
  </si>
  <si>
    <t>dr</t>
  </si>
  <si>
    <t>cr</t>
  </si>
  <si>
    <t>dr               cr</t>
  </si>
  <si>
    <t xml:space="preserve">የትርፍራፊ ምግብ ገቢ </t>
  </si>
  <si>
    <t>የዕለት ገቢ (ሀረጋ አበቤ)</t>
  </si>
  <si>
    <t>የዕለት ገቢ (ረድኤት ቢሰጥ)</t>
  </si>
  <si>
    <t xml:space="preserve">የዱቤ መስተንግዶ ተሰብሳቢ ገቢ </t>
  </si>
  <si>
    <t>13/03/16</t>
  </si>
  <si>
    <t>13/3/16</t>
  </si>
  <si>
    <t>14/3/16</t>
  </si>
  <si>
    <t>14/03/16</t>
  </si>
  <si>
    <t>17/03/16</t>
  </si>
  <si>
    <t>የዕለት ገቢ (1111111111)</t>
  </si>
  <si>
    <t>18/3/16</t>
  </si>
  <si>
    <t>19/3/16</t>
  </si>
  <si>
    <t>20/3/16</t>
  </si>
  <si>
    <t>20/03/16</t>
  </si>
  <si>
    <t>21/03/16</t>
  </si>
  <si>
    <t>21/3/16</t>
  </si>
  <si>
    <t>24/03/16</t>
  </si>
  <si>
    <t>25/03/16</t>
  </si>
  <si>
    <t>26/03/16</t>
  </si>
  <si>
    <t>ለአትክልት ግዥ(ጀሚል ሽምሱ)</t>
  </si>
  <si>
    <t>የተፈጨ ጤፍ ግዥ(አክመል ያሲን)</t>
  </si>
  <si>
    <t>ልዩ ልዩና ለስብሰባ ዕቃ ግዥ (ታደለች በየነ)</t>
  </si>
  <si>
    <t>ፒቲ ካሽ ወጪ (ሰብለ ሉዕልሰገድ)</t>
  </si>
  <si>
    <t>የታሸገ ውሃ ግዥ</t>
  </si>
  <si>
    <t>የተፈጨ ቡና ግዥ</t>
  </si>
  <si>
    <t>24/3/16</t>
  </si>
  <si>
    <t xml:space="preserve">ለምግብ ዕቃ ግዥ የወጣ ባንክ ተመልሽ ገቢ </t>
  </si>
  <si>
    <t>የዱቤ መስተንግዶ ተሰብሳቢ ገቢ</t>
  </si>
  <si>
    <t>ለምግብ ዕቃ ግዥ የወጣ ባንክ ተመልሽ ገቢ</t>
  </si>
  <si>
    <t>Directorate</t>
  </si>
  <si>
    <t>Items</t>
  </si>
  <si>
    <t>Price</t>
  </si>
  <si>
    <t>Id time stamp</t>
  </si>
  <si>
    <t>16/5/16</t>
  </si>
  <si>
    <t>ማስታወሻ / ማብራርያ</t>
  </si>
  <si>
    <t>ማስታወሻማስታወሻማስታወሻማስታወሻማስታወሻማስታወሻማስታወሻማስታወሻማስታወሻማስታወሻማስታወሻማስታወሻማስታወሻ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</si>
</sst>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sz val="14.0"/>
      <color theme="1"/>
      <name val="Arial"/>
      <scheme val="minor"/>
    </font>
    <font>
      <sz val="14.0"/>
      <color theme="1"/>
      <name val="Arial"/>
    </font>
    <font>
      <sz val="14.0"/>
      <color theme="1"/>
      <name val="Arial"/>
      <scheme val="minor"/>
    </font>
    <font>
      <sz val="14.0"/>
      <color theme="1"/>
      <name val="Ebrima"/>
    </font>
    <font>
      <sz val="14.0"/>
      <color rgb="FF444746"/>
      <name val="&quot;Google Sans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center" readingOrder="0"/>
    </xf>
    <xf borderId="0" fillId="0" fontId="1" numFmtId="0" xfId="0" applyFont="1"/>
    <xf borderId="0" fillId="4" fontId="8" numFmtId="0" xfId="0" applyFill="1" applyFont="1"/>
    <xf borderId="0" fillId="4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15</xdr:row>
      <xdr:rowOff>104775</xdr:rowOff>
    </xdr:from>
    <xdr:ext cx="1876425" cy="733425"/>
    <xdr:sp>
      <xdr:nvSpPr>
        <xdr:cNvPr id="3" name="Shape 3"/>
        <xdr:cNvSpPr/>
      </xdr:nvSpPr>
      <xdr:spPr>
        <a:xfrm>
          <a:off x="1555375" y="1287875"/>
          <a:ext cx="3893400" cy="1238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RESET FORM</a:t>
          </a:r>
          <a:endParaRPr sz="1400"/>
        </a:p>
      </xdr:txBody>
    </xdr:sp>
    <xdr:clientData fLocksWithSheet="0"/>
  </xdr:oneCellAnchor>
  <xdr:oneCellAnchor>
    <xdr:from>
      <xdr:col>0</xdr:col>
      <xdr:colOff>790575</xdr:colOff>
      <xdr:row>10</xdr:row>
      <xdr:rowOff>76200</xdr:rowOff>
    </xdr:from>
    <xdr:ext cx="1876425" cy="733425"/>
    <xdr:sp>
      <xdr:nvSpPr>
        <xdr:cNvPr id="4" name="Shape 4"/>
        <xdr:cNvSpPr/>
      </xdr:nvSpPr>
      <xdr:spPr>
        <a:xfrm>
          <a:off x="3407950" y="1307700"/>
          <a:ext cx="3229500" cy="1287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SAVE RECORD</a:t>
          </a:r>
          <a:endParaRPr sz="1400"/>
        </a:p>
      </xdr:txBody>
    </xdr:sp>
    <xdr:clientData fLocksWithSheet="0"/>
  </xdr:oneCellAnchor>
  <xdr:oneCellAnchor>
    <xdr:from>
      <xdr:col>2</xdr:col>
      <xdr:colOff>581025</xdr:colOff>
      <xdr:row>10</xdr:row>
      <xdr:rowOff>76200</xdr:rowOff>
    </xdr:from>
    <xdr:ext cx="1876425" cy="1771650"/>
    <xdr:grpSp>
      <xdr:nvGrpSpPr>
        <xdr:cNvPr id="2" name="Shape 2" title="Drawing"/>
        <xdr:cNvGrpSpPr/>
      </xdr:nvGrpSpPr>
      <xdr:grpSpPr>
        <a:xfrm>
          <a:off x="3100825" y="1674250"/>
          <a:ext cx="2892950" cy="2744250"/>
          <a:chOff x="3100825" y="1674250"/>
          <a:chExt cx="2892950" cy="2744250"/>
        </a:xfrm>
      </xdr:grpSpPr>
      <xdr:sp>
        <xdr:nvSpPr>
          <xdr:cNvPr id="5" name="Shape 5"/>
          <xdr:cNvSpPr/>
        </xdr:nvSpPr>
        <xdr:spPr>
          <a:xfrm>
            <a:off x="3100825" y="1674250"/>
            <a:ext cx="2892900" cy="1228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GENERATE 1 MONTH  REPORT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160275" y="3190000"/>
            <a:ext cx="2833500" cy="1228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GENERATE OVERALL REPORT</a:t>
            </a:r>
            <a:endParaRPr sz="1400"/>
          </a:p>
        </xdr:txBody>
      </xdr: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</cols>
  <sheetData>
    <row r="2">
      <c r="A2" s="1" t="s">
        <v>0</v>
      </c>
    </row>
    <row r="3">
      <c r="A3" s="1" t="s">
        <v>1</v>
      </c>
    </row>
    <row r="4">
      <c r="A4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</cols>
  <sheetData>
    <row r="1">
      <c r="A1" s="1" t="s">
        <v>3</v>
      </c>
    </row>
    <row r="2">
      <c r="A2" s="1" t="s">
        <v>4</v>
      </c>
    </row>
    <row r="3">
      <c r="A3" s="1" t="s">
        <v>5</v>
      </c>
    </row>
    <row r="4">
      <c r="A4" s="1" t="s">
        <v>6</v>
      </c>
    </row>
    <row r="5">
      <c r="A5" s="1" t="s">
        <v>7</v>
      </c>
    </row>
    <row r="6">
      <c r="A6" s="1" t="s">
        <v>8</v>
      </c>
    </row>
    <row r="7">
      <c r="A7" s="1" t="s">
        <v>9</v>
      </c>
    </row>
    <row r="8">
      <c r="A8" s="1" t="s">
        <v>10</v>
      </c>
    </row>
    <row r="9">
      <c r="A9" s="1" t="s">
        <v>11</v>
      </c>
    </row>
    <row r="10">
      <c r="A10" s="1" t="s">
        <v>12</v>
      </c>
    </row>
    <row r="11">
      <c r="A11" s="1" t="s">
        <v>13</v>
      </c>
    </row>
    <row r="12">
      <c r="A12" s="1" t="s">
        <v>14</v>
      </c>
    </row>
    <row r="13">
      <c r="A13" s="1" t="s">
        <v>15</v>
      </c>
    </row>
    <row r="14">
      <c r="A14" s="1" t="s">
        <v>16</v>
      </c>
    </row>
    <row r="15">
      <c r="A15" s="1" t="s">
        <v>17</v>
      </c>
    </row>
    <row r="16">
      <c r="A16" s="1" t="s">
        <v>18</v>
      </c>
    </row>
    <row r="17">
      <c r="A17" s="1" t="s">
        <v>19</v>
      </c>
    </row>
    <row r="18">
      <c r="A18" s="1" t="s">
        <v>20</v>
      </c>
    </row>
    <row r="19">
      <c r="A19" s="1" t="s">
        <v>21</v>
      </c>
    </row>
    <row r="20">
      <c r="A20" s="1" t="s">
        <v>22</v>
      </c>
    </row>
    <row r="21">
      <c r="A21" s="1" t="s">
        <v>23</v>
      </c>
    </row>
    <row r="22">
      <c r="A22" s="1" t="s">
        <v>24</v>
      </c>
    </row>
    <row r="23">
      <c r="A23" s="1" t="s">
        <v>25</v>
      </c>
    </row>
    <row r="24">
      <c r="A24" s="1" t="s">
        <v>26</v>
      </c>
    </row>
    <row r="25">
      <c r="A25" s="1" t="s">
        <v>27</v>
      </c>
    </row>
    <row r="26">
      <c r="A26" s="1" t="s">
        <v>28</v>
      </c>
    </row>
    <row r="27">
      <c r="A27" s="1" t="s">
        <v>29</v>
      </c>
    </row>
    <row r="28">
      <c r="A28" s="1" t="s">
        <v>30</v>
      </c>
    </row>
    <row r="29">
      <c r="A29" s="1" t="s">
        <v>31</v>
      </c>
    </row>
    <row r="30">
      <c r="A30" s="1" t="s">
        <v>32</v>
      </c>
    </row>
    <row r="31">
      <c r="A31" s="1" t="s">
        <v>33</v>
      </c>
    </row>
    <row r="32">
      <c r="A32" s="1" t="s">
        <v>34</v>
      </c>
    </row>
    <row r="33">
      <c r="A33" s="1" t="s">
        <v>35</v>
      </c>
    </row>
    <row r="34">
      <c r="A34" s="1" t="s">
        <v>36</v>
      </c>
    </row>
    <row r="35">
      <c r="A35" s="1" t="s">
        <v>37</v>
      </c>
    </row>
    <row r="36">
      <c r="A36" s="1" t="s">
        <v>38</v>
      </c>
    </row>
    <row r="37">
      <c r="A37" s="1" t="s">
        <v>39</v>
      </c>
    </row>
    <row r="38">
      <c r="A38" s="1" t="s">
        <v>40</v>
      </c>
    </row>
    <row r="39">
      <c r="A39" s="1" t="s">
        <v>41</v>
      </c>
    </row>
    <row r="40">
      <c r="A40" s="1" t="s">
        <v>42</v>
      </c>
    </row>
    <row r="41">
      <c r="A41" s="1" t="s">
        <v>43</v>
      </c>
    </row>
    <row r="42">
      <c r="A42" s="1" t="s">
        <v>44</v>
      </c>
    </row>
    <row r="43">
      <c r="A43" s="1" t="s">
        <v>45</v>
      </c>
    </row>
    <row r="44">
      <c r="A44" s="1" t="s">
        <v>46</v>
      </c>
    </row>
    <row r="45">
      <c r="A45" s="1" t="s">
        <v>47</v>
      </c>
    </row>
    <row r="46">
      <c r="A46" s="1" t="s">
        <v>48</v>
      </c>
    </row>
    <row r="47">
      <c r="A47" s="1" t="s">
        <v>49</v>
      </c>
    </row>
    <row r="48">
      <c r="A48" s="1" t="s">
        <v>50</v>
      </c>
    </row>
    <row r="49">
      <c r="A49" s="1" t="s">
        <v>51</v>
      </c>
    </row>
    <row r="50">
      <c r="A50" s="1" t="s">
        <v>52</v>
      </c>
    </row>
    <row r="51">
      <c r="A51" s="1" t="s">
        <v>53</v>
      </c>
    </row>
    <row r="52">
      <c r="A52" s="1" t="s">
        <v>54</v>
      </c>
    </row>
    <row r="53">
      <c r="A53" s="1" t="s">
        <v>55</v>
      </c>
    </row>
    <row r="54">
      <c r="A54" s="1" t="s">
        <v>56</v>
      </c>
    </row>
    <row r="55">
      <c r="A55" s="1" t="s">
        <v>57</v>
      </c>
    </row>
    <row r="56">
      <c r="A56" s="1" t="s">
        <v>58</v>
      </c>
    </row>
    <row r="57">
      <c r="A57" s="1" t="s">
        <v>59</v>
      </c>
    </row>
    <row r="58">
      <c r="A58" s="1" t="s">
        <v>60</v>
      </c>
    </row>
    <row r="66">
      <c r="A66" s="1" t="s">
        <v>61</v>
      </c>
    </row>
    <row r="67">
      <c r="A67" s="1" t="s">
        <v>62</v>
      </c>
    </row>
    <row r="68">
      <c r="A68" s="1" t="s">
        <v>63</v>
      </c>
    </row>
    <row r="69">
      <c r="A69" s="1" t="s">
        <v>64</v>
      </c>
    </row>
    <row r="70">
      <c r="A70" s="1" t="s">
        <v>65</v>
      </c>
    </row>
    <row r="71">
      <c r="A71" s="1" t="s">
        <v>66</v>
      </c>
    </row>
    <row r="72">
      <c r="A72" s="1" t="s">
        <v>67</v>
      </c>
    </row>
    <row r="73">
      <c r="A73" s="1" t="s">
        <v>68</v>
      </c>
    </row>
    <row r="74">
      <c r="A74" s="1" t="s">
        <v>69</v>
      </c>
    </row>
    <row r="77">
      <c r="A77" s="1">
        <v>50.0</v>
      </c>
    </row>
    <row r="78">
      <c r="A78" s="1">
        <v>20.0</v>
      </c>
    </row>
    <row r="79">
      <c r="A79" s="1">
        <v>15.0</v>
      </c>
    </row>
    <row r="80">
      <c r="A80" s="1">
        <v>10.0</v>
      </c>
    </row>
    <row r="81">
      <c r="A81" s="1">
        <v>30.0</v>
      </c>
    </row>
    <row r="82">
      <c r="A82" s="1">
        <v>15.0</v>
      </c>
    </row>
    <row r="83">
      <c r="A83" s="1">
        <v>21.0</v>
      </c>
    </row>
    <row r="84">
      <c r="A84" s="1">
        <v>15.0</v>
      </c>
    </row>
    <row r="85">
      <c r="A85" s="1">
        <v>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4.75"/>
    <col customWidth="1" min="2" max="4" width="17.88"/>
    <col customWidth="1" min="5" max="5" width="26.88"/>
    <col customWidth="1" min="6" max="6" width="25.5"/>
    <col customWidth="1" min="7" max="37" width="17.88"/>
  </cols>
  <sheetData>
    <row r="1" ht="42.0" customHeight="1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I1" s="2" t="s">
        <v>77</v>
      </c>
      <c r="J1" s="2" t="s">
        <v>78</v>
      </c>
      <c r="K1" s="2" t="s">
        <v>79</v>
      </c>
      <c r="M1" s="2" t="s">
        <v>80</v>
      </c>
      <c r="O1" s="2" t="s">
        <v>81</v>
      </c>
      <c r="P1" s="2" t="s">
        <v>82</v>
      </c>
      <c r="Q1" s="2" t="s">
        <v>83</v>
      </c>
      <c r="S1" s="2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/>
      <c r="AI1" s="3"/>
      <c r="AJ1" s="3"/>
      <c r="AK1" s="3"/>
    </row>
    <row r="2" ht="42.0" customHeight="1">
      <c r="A2" s="4"/>
      <c r="B2" s="4"/>
      <c r="C2" s="4"/>
      <c r="D2" s="4"/>
      <c r="E2" s="4" t="s">
        <v>99</v>
      </c>
      <c r="F2" s="4" t="s">
        <v>100</v>
      </c>
      <c r="G2" s="4" t="s">
        <v>99</v>
      </c>
      <c r="H2" s="4" t="s">
        <v>100</v>
      </c>
      <c r="I2" s="4" t="s">
        <v>99</v>
      </c>
      <c r="J2" s="4" t="s">
        <v>100</v>
      </c>
      <c r="K2" s="4" t="s">
        <v>99</v>
      </c>
      <c r="L2" s="4" t="s">
        <v>100</v>
      </c>
      <c r="M2" s="4" t="s">
        <v>99</v>
      </c>
      <c r="N2" s="4" t="s">
        <v>100</v>
      </c>
      <c r="O2" s="4" t="s">
        <v>101</v>
      </c>
      <c r="P2" s="4" t="s">
        <v>101</v>
      </c>
      <c r="Q2" s="4" t="s">
        <v>99</v>
      </c>
      <c r="R2" s="4" t="s">
        <v>100</v>
      </c>
      <c r="S2" s="5"/>
      <c r="T2" s="6"/>
      <c r="U2" s="6"/>
      <c r="V2" s="6"/>
      <c r="W2" s="6"/>
      <c r="X2" s="7" t="s">
        <v>99</v>
      </c>
      <c r="Y2" s="7" t="s">
        <v>100</v>
      </c>
      <c r="Z2" s="7" t="s">
        <v>99</v>
      </c>
      <c r="AA2" s="7" t="s">
        <v>100</v>
      </c>
      <c r="AB2" s="7" t="s">
        <v>99</v>
      </c>
      <c r="AC2" s="7" t="s">
        <v>100</v>
      </c>
      <c r="AD2" s="6"/>
      <c r="AE2" s="6"/>
      <c r="AF2" s="6"/>
      <c r="AG2" s="6"/>
      <c r="AH2" s="6"/>
      <c r="AI2" s="6"/>
      <c r="AJ2" s="6"/>
      <c r="AK2" s="6"/>
    </row>
    <row r="3" ht="42.0" customHeight="1">
      <c r="A3" s="7" t="s">
        <v>102</v>
      </c>
      <c r="B3" s="8">
        <v>42432.0</v>
      </c>
      <c r="C3" s="4">
        <v>9634.0</v>
      </c>
      <c r="D3" s="5"/>
      <c r="E3" s="4">
        <v>50.0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6"/>
      <c r="W3" s="6"/>
      <c r="X3" s="6"/>
      <c r="Y3" s="6"/>
      <c r="Z3" s="6"/>
      <c r="AA3" s="6"/>
      <c r="AB3" s="6"/>
      <c r="AC3" s="7">
        <v>50.0</v>
      </c>
      <c r="AD3" s="6"/>
      <c r="AE3" s="6"/>
      <c r="AF3" s="6"/>
      <c r="AG3" s="6"/>
      <c r="AH3" s="6"/>
      <c r="AI3" s="6"/>
      <c r="AJ3" s="6"/>
      <c r="AK3" s="6"/>
    </row>
    <row r="4" ht="42.0" customHeight="1">
      <c r="A4" s="7" t="s">
        <v>103</v>
      </c>
      <c r="B4" s="8">
        <v>42432.0</v>
      </c>
      <c r="C4" s="4">
        <v>9633.0</v>
      </c>
      <c r="D4" s="5"/>
      <c r="E4" s="4">
        <v>14604.0</v>
      </c>
      <c r="F4" s="4">
        <v>14654.0</v>
      </c>
      <c r="G4" s="5"/>
      <c r="H4" s="5"/>
      <c r="I4" s="5"/>
      <c r="J4" s="4">
        <v>14654.0</v>
      </c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6"/>
      <c r="W4" s="6"/>
      <c r="X4" s="7">
        <v>10865.0</v>
      </c>
      <c r="Y4" s="7">
        <v>595.0</v>
      </c>
      <c r="Z4" s="7">
        <v>3147.0</v>
      </c>
      <c r="AA4" s="6"/>
      <c r="AB4" s="7">
        <v>826.64</v>
      </c>
      <c r="AC4" s="6"/>
      <c r="AD4" s="6"/>
      <c r="AE4" s="6"/>
      <c r="AF4" s="6"/>
      <c r="AG4" s="6"/>
      <c r="AH4" s="6"/>
      <c r="AI4" s="6"/>
      <c r="AJ4" s="6"/>
      <c r="AK4" s="6"/>
    </row>
    <row r="5" ht="42.0" customHeight="1">
      <c r="A5" s="7" t="s">
        <v>103</v>
      </c>
      <c r="B5" s="8">
        <v>42463.0</v>
      </c>
      <c r="C5" s="4">
        <v>9635.0</v>
      </c>
      <c r="D5" s="5"/>
      <c r="E5" s="4">
        <v>12339.0</v>
      </c>
      <c r="F5" s="5"/>
      <c r="G5" s="5"/>
      <c r="H5" s="5"/>
      <c r="I5" s="5"/>
      <c r="J5" s="4">
        <v>12339.0</v>
      </c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6"/>
      <c r="W5" s="6"/>
      <c r="X5" s="7">
        <v>9400.0</v>
      </c>
      <c r="Y5" s="7">
        <v>378.0</v>
      </c>
      <c r="Z5" s="7">
        <v>2561.0</v>
      </c>
      <c r="AA5" s="6"/>
      <c r="AB5" s="7">
        <v>698.43</v>
      </c>
      <c r="AC5" s="6"/>
      <c r="AD5" s="6"/>
      <c r="AE5" s="6"/>
      <c r="AF5" s="6"/>
      <c r="AG5" s="6"/>
      <c r="AH5" s="6"/>
      <c r="AI5" s="6"/>
      <c r="AJ5" s="6"/>
      <c r="AK5" s="6"/>
    </row>
    <row r="6" ht="42.0" customHeight="1">
      <c r="A6" s="7" t="s">
        <v>104</v>
      </c>
      <c r="B6" s="9">
        <v>42493.0</v>
      </c>
      <c r="C6" s="4">
        <v>9636.0</v>
      </c>
      <c r="D6" s="5"/>
      <c r="E6" s="4">
        <v>13458.0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6"/>
      <c r="V6" s="6"/>
      <c r="W6" s="6"/>
      <c r="X6" s="7">
        <v>9730.0</v>
      </c>
      <c r="Y6" s="7">
        <v>567.0</v>
      </c>
      <c r="Z6" s="7">
        <v>3199.0</v>
      </c>
      <c r="AA6" s="6"/>
      <c r="AB6" s="7">
        <v>763.92</v>
      </c>
      <c r="AC6" s="6"/>
      <c r="AD6" s="6"/>
      <c r="AE6" s="6"/>
      <c r="AF6" s="6"/>
      <c r="AG6" s="6"/>
      <c r="AH6" s="6"/>
      <c r="AI6" s="6"/>
      <c r="AJ6" s="6"/>
      <c r="AK6" s="6"/>
    </row>
    <row r="7" ht="42.0" customHeight="1">
      <c r="A7" s="7" t="s">
        <v>103</v>
      </c>
      <c r="B7" s="9">
        <v>42524.0</v>
      </c>
      <c r="C7" s="4">
        <v>9637.0</v>
      </c>
      <c r="D7" s="5"/>
      <c r="E7" s="4">
        <v>13294.0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6"/>
      <c r="V7" s="6"/>
      <c r="W7" s="6"/>
      <c r="X7" s="7">
        <v>10105.0</v>
      </c>
      <c r="Y7" s="7">
        <v>422.0</v>
      </c>
      <c r="Z7" s="7">
        <v>2767.0</v>
      </c>
      <c r="AA7" s="6"/>
      <c r="AB7" s="7">
        <v>752.49</v>
      </c>
      <c r="AC7" s="6"/>
      <c r="AD7" s="6"/>
      <c r="AE7" s="6"/>
      <c r="AF7" s="6"/>
      <c r="AG7" s="6"/>
      <c r="AH7" s="6"/>
      <c r="AI7" s="6"/>
      <c r="AJ7" s="6"/>
      <c r="AK7" s="6"/>
    </row>
    <row r="8" ht="42.0" customHeight="1">
      <c r="A8" s="7" t="s">
        <v>103</v>
      </c>
      <c r="B8" s="8">
        <v>42554.0</v>
      </c>
      <c r="C8" s="4">
        <v>9640.0</v>
      </c>
      <c r="D8" s="5"/>
      <c r="E8" s="4">
        <v>14262.0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>
        <v>221408.0</v>
      </c>
      <c r="S8" s="5"/>
      <c r="T8" s="6"/>
      <c r="U8" s="6"/>
      <c r="V8" s="6"/>
      <c r="W8" s="6"/>
      <c r="X8" s="7">
        <v>11240.0</v>
      </c>
      <c r="Y8" s="7">
        <v>385.0</v>
      </c>
      <c r="Z8" s="7">
        <v>2627.0</v>
      </c>
      <c r="AA8" s="6"/>
      <c r="AB8" s="7">
        <v>806.7</v>
      </c>
      <c r="AC8" s="6"/>
      <c r="AD8" s="6"/>
      <c r="AE8" s="6"/>
      <c r="AF8" s="6"/>
      <c r="AG8" s="6"/>
      <c r="AH8" s="6"/>
      <c r="AI8" s="6"/>
      <c r="AJ8" s="6"/>
      <c r="AK8" s="6"/>
    </row>
    <row r="9" ht="42.0" customHeight="1">
      <c r="A9" s="7" t="s">
        <v>105</v>
      </c>
      <c r="B9" s="8">
        <v>42493.0</v>
      </c>
      <c r="C9" s="4">
        <v>9741.0</v>
      </c>
      <c r="D9" s="5"/>
      <c r="E9" s="4">
        <v>22140.8</v>
      </c>
      <c r="F9" s="5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  <c r="U9" s="6"/>
      <c r="V9" s="6"/>
      <c r="W9" s="6"/>
      <c r="X9" s="7">
        <v>9390.0</v>
      </c>
      <c r="Y9" s="7">
        <v>542.0</v>
      </c>
      <c r="Z9" s="7">
        <v>2999.0</v>
      </c>
      <c r="AA9" s="6"/>
      <c r="AB9" s="7">
        <v>731.94</v>
      </c>
      <c r="AC9" s="6"/>
      <c r="AD9" s="6"/>
      <c r="AE9" s="6"/>
      <c r="AF9" s="6"/>
      <c r="AG9" s="6"/>
      <c r="AH9" s="6"/>
      <c r="AI9" s="6"/>
      <c r="AJ9" s="6"/>
      <c r="AK9" s="6"/>
    </row>
    <row r="10" ht="42.0" customHeight="1">
      <c r="A10" s="7" t="s">
        <v>103</v>
      </c>
      <c r="B10" s="9">
        <v>42646.0</v>
      </c>
      <c r="C10" s="4">
        <v>9742.0</v>
      </c>
      <c r="D10" s="5"/>
      <c r="E10" s="4">
        <v>11331.0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6"/>
      <c r="V10" s="6"/>
      <c r="W10" s="6"/>
      <c r="X10" s="7">
        <v>9355.0</v>
      </c>
      <c r="Y10" s="7">
        <v>390.0</v>
      </c>
      <c r="Z10" s="7">
        <v>2086.0</v>
      </c>
      <c r="AA10" s="6"/>
      <c r="AB10" s="7">
        <v>721.07</v>
      </c>
      <c r="AC10" s="6"/>
      <c r="AD10" s="6"/>
      <c r="AE10" s="6"/>
      <c r="AF10" s="6"/>
      <c r="AG10" s="6"/>
      <c r="AH10" s="6"/>
      <c r="AI10" s="6"/>
      <c r="AJ10" s="6"/>
      <c r="AK10" s="6"/>
    </row>
    <row r="11" ht="42.0" customHeight="1">
      <c r="A11" s="7" t="s">
        <v>103</v>
      </c>
      <c r="B11" s="8">
        <v>42677.0</v>
      </c>
      <c r="C11" s="4">
        <v>9743.0</v>
      </c>
      <c r="D11" s="5"/>
      <c r="E11" s="4">
        <v>14399.0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6"/>
      <c r="V11" s="6"/>
      <c r="W11" s="6"/>
      <c r="X11" s="7">
        <v>10075.0</v>
      </c>
      <c r="Y11" s="7">
        <v>493.0</v>
      </c>
      <c r="Z11" s="7">
        <v>2086.0</v>
      </c>
      <c r="AA11" s="6"/>
      <c r="AB11" s="7">
        <v>716.26</v>
      </c>
      <c r="AC11" s="6"/>
      <c r="AD11" s="6"/>
      <c r="AE11" s="6"/>
      <c r="AF11" s="6"/>
      <c r="AG11" s="6"/>
      <c r="AH11" s="6"/>
      <c r="AI11" s="6"/>
      <c r="AJ11" s="6"/>
      <c r="AK11" s="6"/>
    </row>
    <row r="12" ht="42.0" customHeight="1">
      <c r="A12" s="7" t="s">
        <v>103</v>
      </c>
      <c r="B12" s="8">
        <v>42707.0</v>
      </c>
      <c r="C12" s="4">
        <v>9744.0</v>
      </c>
      <c r="D12" s="5"/>
      <c r="E12" s="4">
        <v>12654.0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6"/>
      <c r="V12" s="6"/>
      <c r="W12" s="6"/>
      <c r="X12" s="6"/>
      <c r="Y12" s="6"/>
      <c r="Z12" s="6"/>
      <c r="AA12" s="6"/>
      <c r="AB12" s="6"/>
      <c r="AC12" s="7">
        <v>50.0</v>
      </c>
      <c r="AD12" s="6"/>
      <c r="AE12" s="6"/>
      <c r="AF12" s="6"/>
      <c r="AG12" s="6"/>
      <c r="AH12" s="6"/>
      <c r="AI12" s="6"/>
      <c r="AJ12" s="6"/>
      <c r="AK12" s="6"/>
    </row>
    <row r="13" ht="42.0" customHeight="1">
      <c r="A13" s="7" t="s">
        <v>105</v>
      </c>
      <c r="B13" s="10" t="s">
        <v>106</v>
      </c>
      <c r="C13" s="4">
        <v>9745.0</v>
      </c>
      <c r="D13" s="5"/>
      <c r="E13" s="4">
        <v>74.0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4">
        <v>74.0</v>
      </c>
      <c r="S13" s="5"/>
      <c r="T13" s="6"/>
      <c r="U13" s="6"/>
      <c r="V13" s="6"/>
      <c r="W13" s="6"/>
      <c r="X13" s="7">
        <v>7445.0</v>
      </c>
      <c r="Y13" s="7">
        <v>476.0</v>
      </c>
      <c r="Z13" s="7">
        <v>1606.0</v>
      </c>
      <c r="AA13" s="6"/>
      <c r="AB13" s="7">
        <v>539.26</v>
      </c>
      <c r="AC13" s="6"/>
      <c r="AD13" s="6"/>
      <c r="AE13" s="6"/>
      <c r="AF13" s="6"/>
      <c r="AG13" s="6"/>
      <c r="AH13" s="6"/>
      <c r="AI13" s="6"/>
      <c r="AJ13" s="6"/>
      <c r="AK13" s="6"/>
    </row>
    <row r="14" ht="42.0" customHeight="1">
      <c r="A14" s="7" t="s">
        <v>105</v>
      </c>
      <c r="B14" s="10" t="s">
        <v>106</v>
      </c>
      <c r="C14" s="4">
        <v>9746.0</v>
      </c>
      <c r="D14" s="5"/>
      <c r="E14" s="4">
        <v>36.0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4">
        <v>36.0</v>
      </c>
      <c r="S14" s="5"/>
      <c r="T14" s="6"/>
      <c r="U14" s="6"/>
      <c r="V14" s="6"/>
      <c r="W14" s="6"/>
      <c r="X14" s="7">
        <v>8940.0</v>
      </c>
      <c r="Y14" s="7">
        <v>780.0</v>
      </c>
      <c r="Z14" s="7">
        <v>2640.0</v>
      </c>
      <c r="AA14" s="6"/>
      <c r="AB14" s="7">
        <v>699.62</v>
      </c>
      <c r="AC14" s="6"/>
      <c r="AD14" s="6"/>
      <c r="AE14" s="6"/>
      <c r="AF14" s="6"/>
      <c r="AG14" s="6"/>
      <c r="AH14" s="6"/>
      <c r="AI14" s="6"/>
      <c r="AJ14" s="6"/>
      <c r="AK14" s="6"/>
    </row>
    <row r="15" ht="42.0" customHeight="1">
      <c r="A15" s="7" t="s">
        <v>102</v>
      </c>
      <c r="B15" s="10" t="s">
        <v>107</v>
      </c>
      <c r="C15" s="4">
        <v>9747.0</v>
      </c>
      <c r="D15" s="5"/>
      <c r="E15" s="4">
        <v>50.0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6"/>
      <c r="V15" s="6"/>
      <c r="W15" s="6"/>
      <c r="X15" s="7">
        <v>9815.0</v>
      </c>
      <c r="Y15" s="7">
        <v>725.0</v>
      </c>
      <c r="Z15" s="7">
        <v>277.0</v>
      </c>
      <c r="AA15" s="6"/>
      <c r="AB15" s="7">
        <v>753.79</v>
      </c>
      <c r="AC15" s="6"/>
      <c r="AD15" s="6"/>
      <c r="AE15" s="6"/>
      <c r="AF15" s="6"/>
      <c r="AG15" s="6"/>
      <c r="AH15" s="6"/>
      <c r="AI15" s="6"/>
      <c r="AJ15" s="6"/>
      <c r="AK15" s="6"/>
    </row>
    <row r="16" ht="42.0" customHeight="1">
      <c r="A16" s="7" t="s">
        <v>103</v>
      </c>
      <c r="B16" s="10" t="s">
        <v>106</v>
      </c>
      <c r="C16" s="7">
        <v>9748.0</v>
      </c>
      <c r="D16" s="6"/>
      <c r="E16" s="7">
        <v>9527.0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>
        <v>10070.0</v>
      </c>
      <c r="Y16" s="7">
        <v>556.0</v>
      </c>
      <c r="Z16" s="7">
        <v>2409.0</v>
      </c>
      <c r="AA16" s="6"/>
      <c r="AB16" s="7">
        <v>737.83</v>
      </c>
      <c r="AC16" s="6"/>
      <c r="AD16" s="6"/>
      <c r="AE16" s="6"/>
      <c r="AF16" s="6"/>
      <c r="AG16" s="6"/>
      <c r="AH16" s="6"/>
      <c r="AI16" s="6"/>
      <c r="AJ16" s="6"/>
      <c r="AK16" s="6"/>
    </row>
    <row r="17" ht="42.0" customHeight="1">
      <c r="A17" s="7" t="s">
        <v>105</v>
      </c>
      <c r="B17" s="10" t="s">
        <v>108</v>
      </c>
      <c r="C17" s="7">
        <v>9749.0</v>
      </c>
      <c r="D17" s="6"/>
      <c r="E17" s="7">
        <v>38.0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>
        <v>9925.0</v>
      </c>
      <c r="Y17" s="7">
        <v>355.0</v>
      </c>
      <c r="Z17" s="7">
        <v>2562.0</v>
      </c>
      <c r="AA17" s="6"/>
      <c r="AB17" s="7">
        <v>726.9</v>
      </c>
      <c r="AC17" s="6"/>
      <c r="AD17" s="6"/>
      <c r="AE17" s="6"/>
      <c r="AF17" s="6"/>
      <c r="AG17" s="6"/>
      <c r="AH17" s="6"/>
      <c r="AI17" s="6"/>
      <c r="AJ17" s="6"/>
      <c r="AK17" s="6"/>
    </row>
    <row r="18" ht="42.0" customHeight="1">
      <c r="A18" s="7" t="s">
        <v>103</v>
      </c>
      <c r="B18" s="10" t="s">
        <v>109</v>
      </c>
      <c r="C18" s="7">
        <v>9750.0</v>
      </c>
      <c r="D18" s="6"/>
      <c r="E18" s="7">
        <v>12360.0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>
        <v>10050.0</v>
      </c>
      <c r="Y18" s="7">
        <v>351.0</v>
      </c>
      <c r="Z18" s="7">
        <v>2637.0</v>
      </c>
      <c r="AA18" s="6"/>
      <c r="AB18" s="7">
        <v>738.0</v>
      </c>
      <c r="AC18" s="6"/>
      <c r="AD18" s="6"/>
      <c r="AE18" s="6"/>
      <c r="AF18" s="6"/>
      <c r="AG18" s="6"/>
      <c r="AH18" s="6"/>
      <c r="AI18" s="6"/>
      <c r="AJ18" s="6"/>
      <c r="AK18" s="6"/>
    </row>
    <row r="19" ht="42.0" customHeight="1">
      <c r="A19" s="7" t="s">
        <v>103</v>
      </c>
      <c r="B19" s="10" t="s">
        <v>110</v>
      </c>
      <c r="C19" s="7">
        <v>9751.0</v>
      </c>
      <c r="D19" s="6"/>
      <c r="E19" s="7">
        <v>13317.0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>
        <v>6200.0</v>
      </c>
      <c r="Y19" s="7">
        <v>615.0</v>
      </c>
      <c r="Z19" s="7">
        <v>1006.0</v>
      </c>
      <c r="AA19" s="6"/>
      <c r="AB19" s="7">
        <v>442.69</v>
      </c>
      <c r="AC19" s="6"/>
      <c r="AD19" s="6"/>
      <c r="AE19" s="6"/>
      <c r="AF19" s="6"/>
      <c r="AG19" s="6"/>
      <c r="AH19" s="6"/>
      <c r="AI19" s="6"/>
      <c r="AJ19" s="6"/>
      <c r="AK19" s="6"/>
    </row>
    <row r="20" ht="42.0" customHeight="1">
      <c r="A20" s="7" t="s">
        <v>111</v>
      </c>
      <c r="B20" s="10"/>
      <c r="C20" s="7"/>
      <c r="D20" s="6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  <c r="AA20" s="6"/>
      <c r="AB20" s="7"/>
      <c r="AC20" s="6"/>
      <c r="AD20" s="6"/>
      <c r="AE20" s="6"/>
      <c r="AF20" s="6"/>
      <c r="AG20" s="6"/>
      <c r="AH20" s="6"/>
      <c r="AI20" s="6"/>
      <c r="AJ20" s="6"/>
      <c r="AK20" s="6"/>
    </row>
    <row r="21" ht="42.0" customHeight="1">
      <c r="A21" s="7" t="s">
        <v>103</v>
      </c>
      <c r="B21" s="10" t="s">
        <v>112</v>
      </c>
      <c r="C21" s="7">
        <v>9752.0</v>
      </c>
      <c r="D21" s="6"/>
      <c r="E21" s="7">
        <v>13035.0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42.0" customHeight="1">
      <c r="A22" s="7" t="s">
        <v>102</v>
      </c>
      <c r="B22" s="10" t="s">
        <v>113</v>
      </c>
      <c r="C22" s="7">
        <v>9753.0</v>
      </c>
      <c r="D22" s="6"/>
      <c r="E22" s="7">
        <v>100.0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42.0" customHeight="1">
      <c r="A23" s="7" t="s">
        <v>102</v>
      </c>
      <c r="B23" s="10" t="s">
        <v>113</v>
      </c>
      <c r="C23" s="7">
        <v>9754.0</v>
      </c>
      <c r="D23" s="6"/>
      <c r="E23" s="7">
        <v>150.0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42.0" customHeight="1">
      <c r="A24" s="7" t="s">
        <v>103</v>
      </c>
      <c r="B24" s="10" t="s">
        <v>113</v>
      </c>
      <c r="C24" s="7">
        <v>9755.0</v>
      </c>
      <c r="D24" s="6"/>
      <c r="E24" s="7">
        <v>14059.0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42.0" customHeight="1">
      <c r="A25" s="7" t="s">
        <v>103</v>
      </c>
      <c r="B25" s="10" t="s">
        <v>114</v>
      </c>
      <c r="C25" s="7">
        <v>9756.0</v>
      </c>
      <c r="D25" s="6"/>
      <c r="E25" s="7">
        <v>12842.0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42.0" customHeight="1">
      <c r="A26" s="7" t="s">
        <v>105</v>
      </c>
      <c r="B26" s="10" t="s">
        <v>115</v>
      </c>
      <c r="C26" s="4">
        <v>9757.0</v>
      </c>
      <c r="D26" s="6"/>
      <c r="E26" s="7">
        <v>44605.0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>
        <v>44605.0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42.0" customHeight="1">
      <c r="A27" s="7" t="s">
        <v>105</v>
      </c>
      <c r="B27" s="10" t="s">
        <v>116</v>
      </c>
      <c r="C27" s="4">
        <v>9758.0</v>
      </c>
      <c r="D27" s="6"/>
      <c r="E27" s="7">
        <v>169775.1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>
        <v>169775.1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42.0" customHeight="1">
      <c r="A28" s="7" t="s">
        <v>103</v>
      </c>
      <c r="B28" s="10" t="s">
        <v>117</v>
      </c>
      <c r="C28" s="7">
        <v>9759.0</v>
      </c>
      <c r="D28" s="6"/>
      <c r="E28" s="7">
        <v>12507.0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42.0" customHeight="1">
      <c r="A29" s="6"/>
      <c r="B29" s="10" t="s">
        <v>118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42.0" customHeight="1">
      <c r="A30" s="7" t="s">
        <v>103</v>
      </c>
      <c r="B30" s="10" t="s">
        <v>119</v>
      </c>
      <c r="C30" s="7">
        <v>9761.0</v>
      </c>
      <c r="D30" s="6"/>
      <c r="E30" s="7">
        <v>13038.0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42.0" customHeight="1">
      <c r="A31" s="7" t="s">
        <v>103</v>
      </c>
      <c r="B31" s="10" t="s">
        <v>120</v>
      </c>
      <c r="C31" s="7">
        <v>9762.0</v>
      </c>
      <c r="D31" s="6"/>
      <c r="E31" s="7">
        <v>7821.0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42.0" customHeight="1">
      <c r="A32" s="6"/>
      <c r="B32" s="1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42.0" customHeight="1">
      <c r="A33" s="7" t="s">
        <v>121</v>
      </c>
      <c r="B33" s="8">
        <v>42432.0</v>
      </c>
      <c r="C33" s="6"/>
      <c r="D33" s="7">
        <v>2.403044E7</v>
      </c>
      <c r="E33" s="7"/>
      <c r="F33" s="6"/>
      <c r="G33" s="6"/>
      <c r="H33" s="6"/>
      <c r="I33" s="6"/>
      <c r="J33" s="7">
        <v>26570.17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42.0" customHeight="1">
      <c r="A34" s="7" t="s">
        <v>122</v>
      </c>
      <c r="B34" s="9">
        <v>42677.0</v>
      </c>
      <c r="C34" s="6"/>
      <c r="D34" s="7">
        <v>2.4030441E7</v>
      </c>
      <c r="E34" s="6"/>
      <c r="F34" s="6"/>
      <c r="G34" s="6"/>
      <c r="H34" s="6"/>
      <c r="I34" s="6"/>
      <c r="J34" s="7">
        <v>3500.0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42.0" customHeight="1">
      <c r="A35" s="7" t="s">
        <v>122</v>
      </c>
      <c r="B35" s="9">
        <v>42677.0</v>
      </c>
      <c r="C35" s="6"/>
      <c r="D35" s="7">
        <v>2.4030442E7</v>
      </c>
      <c r="E35" s="6"/>
      <c r="F35" s="6"/>
      <c r="G35" s="6"/>
      <c r="H35" s="6"/>
      <c r="I35" s="6"/>
      <c r="J35" s="7">
        <v>66000.0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42.0" customHeight="1">
      <c r="A36" s="7" t="s">
        <v>123</v>
      </c>
      <c r="B36" s="9">
        <v>42677.0</v>
      </c>
      <c r="C36" s="6"/>
      <c r="D36" s="7">
        <v>2.4030443E7</v>
      </c>
      <c r="E36" s="6"/>
      <c r="F36" s="6"/>
      <c r="G36" s="6"/>
      <c r="H36" s="6"/>
      <c r="I36" s="6"/>
      <c r="J36" s="7">
        <v>6450.0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42.0" customHeight="1">
      <c r="A37" s="12" t="s">
        <v>124</v>
      </c>
      <c r="B37" s="9">
        <v>42677.0</v>
      </c>
      <c r="C37" s="6"/>
      <c r="D37" s="7">
        <v>2.4030444E7</v>
      </c>
      <c r="E37" s="6"/>
      <c r="F37" s="6"/>
      <c r="G37" s="6"/>
      <c r="H37" s="6"/>
      <c r="I37" s="6"/>
      <c r="J37" s="7">
        <v>5000.0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42.0" customHeight="1">
      <c r="A38" s="7" t="s">
        <v>123</v>
      </c>
      <c r="B38" s="9">
        <v>42677.0</v>
      </c>
      <c r="C38" s="6"/>
      <c r="D38" s="7">
        <v>2.4030445E7</v>
      </c>
      <c r="E38" s="6"/>
      <c r="F38" s="6"/>
      <c r="G38" s="6"/>
      <c r="H38" s="6"/>
      <c r="I38" s="6"/>
      <c r="J38" s="7">
        <v>49770.0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42.0" customHeight="1">
      <c r="A39" s="7" t="s">
        <v>125</v>
      </c>
      <c r="B39" s="10" t="s">
        <v>107</v>
      </c>
      <c r="C39" s="6"/>
      <c r="D39" s="7">
        <v>2.4030446E7</v>
      </c>
      <c r="E39" s="6"/>
      <c r="F39" s="6"/>
      <c r="G39" s="6"/>
      <c r="H39" s="6"/>
      <c r="I39" s="6"/>
      <c r="J39" s="7">
        <v>35363.33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42.0" customHeight="1">
      <c r="A40" s="7" t="s">
        <v>125</v>
      </c>
      <c r="B40" s="10" t="s">
        <v>107</v>
      </c>
      <c r="C40" s="6"/>
      <c r="D40" s="7">
        <v>2.40304467E8</v>
      </c>
      <c r="E40" s="6"/>
      <c r="F40" s="6"/>
      <c r="G40" s="6"/>
      <c r="H40" s="6"/>
      <c r="I40" s="6"/>
      <c r="J40" s="7">
        <v>33254.25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42.0" customHeight="1">
      <c r="A41" s="7" t="s">
        <v>125</v>
      </c>
      <c r="B41" s="10" t="s">
        <v>107</v>
      </c>
      <c r="C41" s="6"/>
      <c r="D41" s="7">
        <v>2.4030448E7</v>
      </c>
      <c r="E41" s="6"/>
      <c r="F41" s="6"/>
      <c r="G41" s="6"/>
      <c r="H41" s="6"/>
      <c r="I41" s="6"/>
      <c r="J41" s="7">
        <v>22017.01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42.0" customHeight="1">
      <c r="A42" s="7" t="s">
        <v>125</v>
      </c>
      <c r="B42" s="10" t="s">
        <v>107</v>
      </c>
      <c r="C42" s="6"/>
      <c r="D42" s="7">
        <v>2.4030449E7</v>
      </c>
      <c r="E42" s="6"/>
      <c r="F42" s="6"/>
      <c r="G42" s="6"/>
      <c r="H42" s="6"/>
      <c r="I42" s="6"/>
      <c r="J42" s="7">
        <v>25869.87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42.0" customHeight="1">
      <c r="A43" s="7" t="s">
        <v>126</v>
      </c>
      <c r="B43" s="10" t="s">
        <v>106</v>
      </c>
      <c r="C43" s="6"/>
      <c r="D43" s="7">
        <v>2.403045E7</v>
      </c>
      <c r="E43" s="6"/>
      <c r="F43" s="6"/>
      <c r="G43" s="6"/>
      <c r="H43" s="6"/>
      <c r="I43" s="6"/>
      <c r="J43" s="7">
        <v>34287.5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42.0" customHeight="1">
      <c r="A44" s="7" t="s">
        <v>126</v>
      </c>
      <c r="B44" s="10" t="s">
        <v>106</v>
      </c>
      <c r="C44" s="6"/>
      <c r="D44" s="7">
        <v>2.4030451E7</v>
      </c>
      <c r="E44" s="6"/>
      <c r="F44" s="6"/>
      <c r="G44" s="6"/>
      <c r="H44" s="6"/>
      <c r="I44" s="6"/>
      <c r="J44" s="7">
        <v>34287.5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42.0" customHeight="1">
      <c r="A45" s="7" t="s">
        <v>121</v>
      </c>
      <c r="B45" s="10" t="s">
        <v>106</v>
      </c>
      <c r="C45" s="6"/>
      <c r="D45" s="7">
        <v>2.4030452E7</v>
      </c>
      <c r="E45" s="6"/>
      <c r="F45" s="6"/>
      <c r="G45" s="6"/>
      <c r="H45" s="6"/>
      <c r="I45" s="6"/>
      <c r="J45" s="7">
        <v>30980.07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42.0" customHeight="1">
      <c r="A46" s="7" t="s">
        <v>121</v>
      </c>
      <c r="B46" s="10" t="s">
        <v>106</v>
      </c>
      <c r="C46" s="6"/>
      <c r="D46" s="7">
        <v>2.4030453E7</v>
      </c>
      <c r="E46" s="6"/>
      <c r="F46" s="6"/>
      <c r="G46" s="6"/>
      <c r="H46" s="6"/>
      <c r="I46" s="6"/>
      <c r="J46" s="7">
        <v>14305.8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42.0" customHeight="1">
      <c r="A47" s="7" t="s">
        <v>121</v>
      </c>
      <c r="B47" s="10" t="s">
        <v>106</v>
      </c>
      <c r="C47" s="6"/>
      <c r="D47" s="7">
        <v>2.4030454E7</v>
      </c>
      <c r="E47" s="6"/>
      <c r="F47" s="6"/>
      <c r="G47" s="6"/>
      <c r="H47" s="6"/>
      <c r="I47" s="6"/>
      <c r="J47" s="7">
        <v>14215.4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42.0" customHeight="1">
      <c r="A48" s="7" t="s">
        <v>121</v>
      </c>
      <c r="B48" s="10" t="s">
        <v>106</v>
      </c>
      <c r="C48" s="6"/>
      <c r="D48" s="7">
        <v>2.4030455E7</v>
      </c>
      <c r="E48" s="6"/>
      <c r="F48" s="6"/>
      <c r="G48" s="6"/>
      <c r="H48" s="6"/>
      <c r="I48" s="6"/>
      <c r="J48" s="7">
        <v>4697.95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42.0" customHeight="1">
      <c r="A49" s="7" t="s">
        <v>123</v>
      </c>
      <c r="B49" s="10" t="s">
        <v>107</v>
      </c>
      <c r="C49" s="6"/>
      <c r="D49" s="7">
        <v>2.4030456E7</v>
      </c>
      <c r="E49" s="6"/>
      <c r="F49" s="6"/>
      <c r="G49" s="6"/>
      <c r="H49" s="6"/>
      <c r="I49" s="6"/>
      <c r="J49" s="7">
        <v>9560.0</v>
      </c>
      <c r="K49" s="6"/>
      <c r="L49" s="6"/>
      <c r="M49" s="6"/>
      <c r="N49" s="6"/>
      <c r="O49" s="7">
        <v>9560.0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42.0" customHeight="1">
      <c r="A50" s="7" t="s">
        <v>123</v>
      </c>
      <c r="B50" s="10" t="s">
        <v>107</v>
      </c>
      <c r="C50" s="6"/>
      <c r="D50" s="7">
        <v>2.4030457E7</v>
      </c>
      <c r="E50" s="6"/>
      <c r="F50" s="6"/>
      <c r="G50" s="6"/>
      <c r="H50" s="6"/>
      <c r="I50" s="6"/>
      <c r="J50" s="7">
        <v>28800.0</v>
      </c>
      <c r="K50" s="6"/>
      <c r="L50" s="6"/>
      <c r="M50" s="6"/>
      <c r="N50" s="6"/>
      <c r="O50" s="7">
        <v>28800.0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42.0" customHeight="1">
      <c r="A51" s="7" t="s">
        <v>123</v>
      </c>
      <c r="B51" s="10" t="s">
        <v>107</v>
      </c>
      <c r="C51" s="6"/>
      <c r="D51" s="7">
        <v>2.4030458E7</v>
      </c>
      <c r="E51" s="6"/>
      <c r="F51" s="6"/>
      <c r="G51" s="6"/>
      <c r="H51" s="6"/>
      <c r="I51" s="6"/>
      <c r="J51" s="7">
        <v>20880.0</v>
      </c>
      <c r="K51" s="6"/>
      <c r="L51" s="6"/>
      <c r="M51" s="6"/>
      <c r="N51" s="6"/>
      <c r="O51" s="7">
        <v>20880.0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42.0" customHeight="1">
      <c r="A52" s="7" t="s">
        <v>122</v>
      </c>
      <c r="B52" s="9">
        <v>42677.0</v>
      </c>
      <c r="C52" s="6"/>
      <c r="D52" s="7">
        <v>2.4030459E7</v>
      </c>
      <c r="E52" s="6"/>
      <c r="F52" s="6"/>
      <c r="G52" s="6"/>
      <c r="H52" s="6"/>
      <c r="I52" s="6"/>
      <c r="J52" s="7">
        <v>66000.0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42.0" customHeight="1">
      <c r="A53" s="7" t="s">
        <v>121</v>
      </c>
      <c r="B53" s="10" t="s">
        <v>110</v>
      </c>
      <c r="C53" s="6"/>
      <c r="D53" s="7">
        <v>2.403046E7</v>
      </c>
      <c r="E53" s="6"/>
      <c r="F53" s="6"/>
      <c r="G53" s="6"/>
      <c r="H53" s="6"/>
      <c r="I53" s="6"/>
      <c r="J53" s="7">
        <v>31951.73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42.0" customHeight="1">
      <c r="A54" s="7" t="s">
        <v>123</v>
      </c>
      <c r="B54" s="10" t="s">
        <v>107</v>
      </c>
      <c r="C54" s="6"/>
      <c r="D54" s="7">
        <v>2.4030461E7</v>
      </c>
      <c r="E54" s="6"/>
      <c r="F54" s="6"/>
      <c r="G54" s="6"/>
      <c r="H54" s="6"/>
      <c r="I54" s="6"/>
      <c r="J54" s="7">
        <v>27959.0</v>
      </c>
      <c r="K54" s="6"/>
      <c r="L54" s="6"/>
      <c r="M54" s="6"/>
      <c r="N54" s="6"/>
      <c r="O54" s="7">
        <v>27959.0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42.0" customHeight="1">
      <c r="A55" s="7" t="s">
        <v>123</v>
      </c>
      <c r="B55" s="10" t="s">
        <v>107</v>
      </c>
      <c r="C55" s="6"/>
      <c r="D55" s="7">
        <v>2.4030462E7</v>
      </c>
      <c r="E55" s="6"/>
      <c r="F55" s="6"/>
      <c r="G55" s="6"/>
      <c r="H55" s="6"/>
      <c r="I55" s="6"/>
      <c r="J55" s="7">
        <v>13500.0</v>
      </c>
      <c r="K55" s="6"/>
      <c r="L55" s="6"/>
      <c r="M55" s="6"/>
      <c r="N55" s="6"/>
      <c r="O55" s="7">
        <v>13500.0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42.0" customHeight="1">
      <c r="A56" s="7" t="s">
        <v>123</v>
      </c>
      <c r="B56" s="10" t="s">
        <v>107</v>
      </c>
      <c r="C56" s="6"/>
      <c r="D56" s="7">
        <v>2.4030463E7</v>
      </c>
      <c r="E56" s="6"/>
      <c r="F56" s="6"/>
      <c r="G56" s="6"/>
      <c r="H56" s="6"/>
      <c r="I56" s="6"/>
      <c r="J56" s="7">
        <v>61000.0</v>
      </c>
      <c r="K56" s="6"/>
      <c r="L56" s="6"/>
      <c r="M56" s="6"/>
      <c r="N56" s="6"/>
      <c r="O56" s="7">
        <v>61000.0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42.0" customHeight="1">
      <c r="A57" s="7" t="s">
        <v>123</v>
      </c>
      <c r="B57" s="10" t="s">
        <v>107</v>
      </c>
      <c r="C57" s="6"/>
      <c r="D57" s="7">
        <v>2.4030464E7</v>
      </c>
      <c r="E57" s="6"/>
      <c r="F57" s="6"/>
      <c r="G57" s="6"/>
      <c r="H57" s="6"/>
      <c r="I57" s="6"/>
      <c r="J57" s="7">
        <v>6500.0</v>
      </c>
      <c r="K57" s="6"/>
      <c r="L57" s="6"/>
      <c r="M57" s="6"/>
      <c r="N57" s="6"/>
      <c r="O57" s="7">
        <v>6500.0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42.0" customHeight="1">
      <c r="A58" s="7" t="s">
        <v>123</v>
      </c>
      <c r="B58" s="10" t="s">
        <v>107</v>
      </c>
      <c r="C58" s="6"/>
      <c r="D58" s="7">
        <v>2.4030465E7</v>
      </c>
      <c r="E58" s="6"/>
      <c r="F58" s="6"/>
      <c r="G58" s="6"/>
      <c r="H58" s="6"/>
      <c r="I58" s="6"/>
      <c r="J58" s="7">
        <v>12729.45</v>
      </c>
      <c r="K58" s="6"/>
      <c r="L58" s="6"/>
      <c r="M58" s="6"/>
      <c r="N58" s="6"/>
      <c r="O58" s="6"/>
      <c r="P58" s="6"/>
      <c r="Q58" s="6"/>
      <c r="R58" s="6"/>
      <c r="S58" s="7">
        <v>225.3</v>
      </c>
      <c r="T58" s="7">
        <v>12954.75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42.0" customHeight="1">
      <c r="A59" s="7" t="s">
        <v>121</v>
      </c>
      <c r="B59" s="10" t="s">
        <v>110</v>
      </c>
      <c r="C59" s="6"/>
      <c r="D59" s="7">
        <v>2.4030466E7</v>
      </c>
      <c r="E59" s="6"/>
      <c r="F59" s="6"/>
      <c r="G59" s="6"/>
      <c r="H59" s="6"/>
      <c r="I59" s="6"/>
      <c r="J59" s="7">
        <v>29620.18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42.0" customHeight="1">
      <c r="A60" s="7" t="s">
        <v>123</v>
      </c>
      <c r="B60" s="10" t="s">
        <v>127</v>
      </c>
      <c r="C60" s="6"/>
      <c r="D60" s="7">
        <v>2.4030467E7</v>
      </c>
      <c r="E60" s="6"/>
      <c r="F60" s="6"/>
      <c r="G60" s="6"/>
      <c r="H60" s="6"/>
      <c r="I60" s="6"/>
      <c r="J60" s="7">
        <v>81695.1</v>
      </c>
      <c r="K60" s="6"/>
      <c r="L60" s="6"/>
      <c r="M60" s="6"/>
      <c r="N60" s="6"/>
      <c r="O60" s="7">
        <v>81695.1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42.0" customHeight="1">
      <c r="A61" s="7" t="s">
        <v>123</v>
      </c>
      <c r="B61" s="10" t="s">
        <v>127</v>
      </c>
      <c r="C61" s="6"/>
      <c r="D61" s="7">
        <v>2.403047E7</v>
      </c>
      <c r="E61" s="6"/>
      <c r="F61" s="6"/>
      <c r="G61" s="6"/>
      <c r="H61" s="6"/>
      <c r="I61" s="6"/>
      <c r="J61" s="7">
        <v>32400.0</v>
      </c>
      <c r="K61" s="6"/>
      <c r="L61" s="6"/>
      <c r="M61" s="6"/>
      <c r="N61" s="6"/>
      <c r="O61" s="7">
        <v>32400.0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42.0" customHeight="1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42.0" customHeight="1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42.0" customHeight="1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42.0" customHeight="1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42.0" customHeight="1">
      <c r="A66" s="7" t="s">
        <v>105</v>
      </c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42.0" customHeight="1">
      <c r="A67" s="7" t="s">
        <v>128</v>
      </c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42.0" customHeight="1">
      <c r="A68" s="7" t="s">
        <v>121</v>
      </c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42.0" customHeight="1">
      <c r="A69" s="7" t="s">
        <v>122</v>
      </c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42.0" customHeight="1">
      <c r="A70" s="7" t="s">
        <v>125</v>
      </c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42.0" customHeight="1">
      <c r="A71" s="7" t="s">
        <v>126</v>
      </c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42.0" customHeight="1">
      <c r="A72" s="7" t="s">
        <v>123</v>
      </c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42.0" customHeight="1">
      <c r="A73" s="7" t="s">
        <v>103</v>
      </c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42.0" customHeight="1">
      <c r="A74" s="7" t="s">
        <v>104</v>
      </c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42.0" customHeight="1">
      <c r="A75" s="6" t="s">
        <v>124</v>
      </c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42.0" customHeight="1">
      <c r="A76" s="6" t="s">
        <v>129</v>
      </c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ht="42.0" customHeight="1">
      <c r="A77" s="6" t="s">
        <v>130</v>
      </c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ht="42.0" customHeight="1">
      <c r="A78" s="6" t="s">
        <v>121</v>
      </c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ht="42.0" customHeight="1">
      <c r="A79" s="6" t="s">
        <v>122</v>
      </c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ht="42.0" customHeight="1">
      <c r="A80" s="6" t="s">
        <v>125</v>
      </c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ht="42.0" customHeight="1">
      <c r="A81" s="6" t="s">
        <v>126</v>
      </c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ht="42.0" customHeight="1">
      <c r="A82" s="6" t="s">
        <v>123</v>
      </c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ht="42.0" customHeight="1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ht="42.0" customHeight="1">
      <c r="A84" s="13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ht="42.0" customHeight="1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ht="42.0" customHeight="1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ht="42.0" customHeight="1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ht="42.0" customHeight="1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ht="42.0" customHeight="1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ht="42.0" customHeight="1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ht="42.0" customHeight="1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ht="42.0" customHeight="1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ht="42.0" customHeight="1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ht="42.0" customHeight="1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ht="42.0" customHeight="1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ht="42.0" customHeight="1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ht="42.0" customHeight="1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ht="42.0" customHeight="1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ht="42.0" customHeight="1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ht="42.0" customHeight="1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ht="42.0" customHeight="1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ht="42.0" customHeight="1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ht="42.0" customHeight="1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ht="42.0" customHeight="1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ht="42.0" customHeight="1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ht="42.0" customHeight="1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ht="42.0" customHeight="1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ht="42.0" customHeight="1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ht="42.0" customHeight="1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ht="42.0" customHeight="1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ht="42.0" customHeight="1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ht="42.0" customHeight="1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ht="42.0" customHeight="1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ht="42.0" customHeight="1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ht="42.0" customHeight="1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ht="42.0" customHeight="1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ht="42.0" customHeight="1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ht="42.0" customHeight="1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ht="42.0" customHeight="1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ht="42.0" customHeight="1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ht="42.0" customHeight="1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ht="42.0" customHeight="1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ht="42.0" customHeight="1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ht="42.0" customHeight="1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ht="42.0" customHeight="1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ht="42.0" customHeight="1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ht="42.0" customHeight="1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ht="42.0" customHeight="1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ht="42.0" customHeight="1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ht="42.0" customHeight="1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ht="42.0" customHeight="1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ht="42.0" customHeight="1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ht="42.0" customHeight="1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ht="42.0" customHeight="1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ht="42.0" customHeight="1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ht="42.0" customHeight="1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ht="42.0" customHeight="1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ht="42.0" customHeight="1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ht="42.0" customHeight="1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ht="42.0" customHeight="1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ht="42.0" customHeight="1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ht="42.0" customHeight="1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ht="42.0" customHeight="1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ht="42.0" customHeight="1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ht="42.0" customHeight="1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ht="42.0" customHeight="1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ht="42.0" customHeight="1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ht="42.0" customHeight="1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ht="42.0" customHeight="1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ht="42.0" customHeight="1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ht="42.0" customHeight="1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ht="42.0" customHeight="1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ht="42.0" customHeight="1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ht="42.0" customHeight="1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ht="42.0" customHeight="1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ht="42.0" customHeight="1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ht="42.0" customHeight="1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ht="42.0" customHeight="1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ht="42.0" customHeight="1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ht="42.0" customHeight="1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ht="42.0" customHeight="1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ht="42.0" customHeight="1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ht="42.0" customHeight="1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ht="42.0" customHeight="1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ht="42.0" customHeight="1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ht="42.0" customHeight="1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ht="42.0" customHeight="1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ht="42.0" customHeight="1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ht="42.0" customHeight="1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ht="42.0" customHeight="1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ht="42.0" customHeight="1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ht="42.0" customHeight="1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ht="42.0" customHeight="1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ht="42.0" customHeight="1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ht="42.0" customHeight="1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ht="42.0" customHeight="1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ht="42.0" customHeight="1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ht="42.0" customHeight="1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ht="42.0" customHeight="1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ht="42.0" customHeight="1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ht="42.0" customHeight="1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ht="42.0" customHeight="1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ht="42.0" customHeight="1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ht="42.0" customHeight="1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ht="42.0" customHeight="1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ht="42.0" customHeight="1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ht="42.0" customHeight="1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ht="42.0" customHeight="1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ht="42.0" customHeight="1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ht="42.0" customHeight="1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ht="42.0" customHeight="1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ht="42.0" customHeight="1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ht="42.0" customHeight="1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ht="42.0" customHeight="1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ht="42.0" customHeight="1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ht="42.0" customHeight="1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ht="42.0" customHeight="1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ht="42.0" customHeight="1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ht="42.0" customHeight="1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ht="42.0" customHeight="1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ht="42.0" customHeight="1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ht="42.0" customHeight="1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ht="42.0" customHeight="1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ht="42.0" customHeight="1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ht="42.0" customHeight="1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ht="42.0" customHeight="1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ht="42.0" customHeight="1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ht="42.0" customHeight="1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ht="42.0" customHeight="1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ht="42.0" customHeight="1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ht="42.0" customHeight="1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ht="42.0" customHeight="1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ht="42.0" customHeight="1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ht="42.0" customHeight="1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ht="42.0" customHeight="1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ht="42.0" customHeight="1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ht="42.0" customHeight="1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ht="42.0" customHeight="1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ht="42.0" customHeight="1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ht="42.0" customHeight="1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ht="42.0" customHeight="1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ht="42.0" customHeight="1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ht="42.0" customHeight="1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ht="42.0" customHeight="1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ht="42.0" customHeight="1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ht="42.0" customHeight="1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ht="42.0" customHeight="1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ht="42.0" customHeight="1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ht="42.0" customHeight="1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ht="42.0" customHeight="1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ht="42.0" customHeight="1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ht="42.0" customHeight="1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ht="42.0" customHeight="1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ht="42.0" customHeight="1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ht="42.0" customHeight="1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ht="42.0" customHeight="1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ht="42.0" customHeight="1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ht="42.0" customHeight="1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ht="42.0" customHeight="1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ht="42.0" customHeight="1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ht="42.0" customHeight="1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ht="42.0" customHeight="1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ht="42.0" customHeight="1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ht="42.0" customHeight="1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ht="42.0" customHeight="1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ht="42.0" customHeight="1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ht="42.0" customHeight="1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ht="42.0" customHeight="1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ht="42.0" customHeight="1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ht="42.0" customHeight="1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ht="42.0" customHeight="1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ht="42.0" customHeight="1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ht="42.0" customHeight="1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ht="42.0" customHeight="1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ht="42.0" customHeight="1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ht="42.0" customHeight="1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ht="42.0" customHeight="1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ht="42.0" customHeight="1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ht="42.0" customHeight="1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ht="42.0" customHeight="1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ht="42.0" customHeight="1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ht="42.0" customHeight="1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ht="42.0" customHeight="1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ht="42.0" customHeight="1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ht="42.0" customHeight="1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ht="42.0" customHeight="1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ht="42.0" customHeight="1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ht="42.0" customHeight="1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ht="42.0" customHeight="1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ht="42.0" customHeight="1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ht="42.0" customHeight="1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ht="42.0" customHeight="1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ht="42.0" customHeight="1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ht="42.0" customHeight="1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ht="42.0" customHeight="1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ht="42.0" customHeight="1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ht="42.0" customHeight="1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ht="42.0" customHeight="1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ht="42.0" customHeight="1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ht="42.0" customHeight="1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ht="42.0" customHeight="1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ht="42.0" customHeight="1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ht="42.0" customHeight="1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ht="42.0" customHeight="1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ht="42.0" customHeight="1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ht="42.0" customHeight="1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ht="42.0" customHeight="1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ht="42.0" customHeight="1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ht="42.0" customHeight="1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ht="42.0" customHeight="1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ht="42.0" customHeight="1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ht="42.0" customHeight="1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ht="42.0" customHeight="1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ht="42.0" customHeight="1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ht="42.0" customHeight="1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ht="42.0" customHeight="1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ht="42.0" customHeight="1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ht="42.0" customHeight="1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ht="42.0" customHeight="1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ht="42.0" customHeight="1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ht="42.0" customHeight="1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ht="42.0" customHeight="1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ht="42.0" customHeight="1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ht="42.0" customHeight="1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ht="42.0" customHeight="1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ht="42.0" customHeight="1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ht="42.0" customHeight="1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ht="42.0" customHeight="1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ht="42.0" customHeight="1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ht="42.0" customHeight="1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ht="42.0" customHeight="1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ht="42.0" customHeight="1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ht="42.0" customHeight="1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ht="42.0" customHeight="1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ht="42.0" customHeight="1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ht="42.0" customHeight="1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ht="42.0" customHeight="1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ht="42.0" customHeight="1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ht="42.0" customHeight="1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ht="42.0" customHeight="1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ht="42.0" customHeight="1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ht="42.0" customHeight="1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ht="42.0" customHeight="1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ht="42.0" customHeight="1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ht="42.0" customHeight="1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ht="42.0" customHeight="1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ht="42.0" customHeight="1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ht="42.0" customHeight="1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ht="42.0" customHeight="1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ht="42.0" customHeight="1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ht="42.0" customHeight="1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ht="42.0" customHeight="1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ht="42.0" customHeight="1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ht="42.0" customHeight="1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ht="42.0" customHeight="1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ht="42.0" customHeight="1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ht="42.0" customHeight="1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ht="42.0" customHeight="1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ht="42.0" customHeight="1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ht="42.0" customHeight="1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ht="42.0" customHeight="1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ht="42.0" customHeight="1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ht="42.0" customHeight="1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ht="42.0" customHeight="1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ht="42.0" customHeight="1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ht="42.0" customHeight="1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ht="42.0" customHeight="1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ht="42.0" customHeight="1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ht="42.0" customHeight="1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ht="42.0" customHeight="1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ht="42.0" customHeight="1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ht="42.0" customHeight="1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ht="42.0" customHeight="1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ht="42.0" customHeight="1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ht="42.0" customHeight="1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ht="42.0" customHeight="1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ht="42.0" customHeight="1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ht="42.0" customHeight="1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ht="42.0" customHeight="1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ht="42.0" customHeight="1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ht="42.0" customHeight="1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ht="42.0" customHeight="1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ht="42.0" customHeight="1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ht="42.0" customHeight="1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ht="42.0" customHeight="1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ht="42.0" customHeight="1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ht="42.0" customHeight="1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ht="42.0" customHeight="1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ht="42.0" customHeight="1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ht="42.0" customHeight="1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ht="42.0" customHeight="1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ht="42.0" customHeight="1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ht="42.0" customHeight="1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ht="42.0" customHeight="1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ht="42.0" customHeight="1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ht="42.0" customHeight="1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ht="42.0" customHeight="1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ht="42.0" customHeight="1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ht="42.0" customHeight="1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ht="42.0" customHeight="1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ht="42.0" customHeight="1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ht="42.0" customHeight="1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ht="42.0" customHeight="1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ht="42.0" customHeight="1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ht="42.0" customHeight="1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ht="42.0" customHeight="1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ht="42.0" customHeight="1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ht="42.0" customHeight="1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ht="42.0" customHeight="1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ht="42.0" customHeight="1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ht="42.0" customHeight="1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ht="42.0" customHeight="1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ht="42.0" customHeight="1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ht="42.0" customHeight="1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ht="42.0" customHeight="1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ht="42.0" customHeight="1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ht="42.0" customHeight="1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ht="42.0" customHeight="1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ht="42.0" customHeight="1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ht="42.0" customHeight="1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ht="42.0" customHeight="1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ht="42.0" customHeight="1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ht="42.0" customHeight="1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ht="42.0" customHeight="1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ht="42.0" customHeight="1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ht="42.0" customHeight="1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ht="42.0" customHeight="1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ht="42.0" customHeight="1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ht="42.0" customHeight="1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ht="42.0" customHeight="1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ht="42.0" customHeight="1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ht="42.0" customHeight="1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ht="42.0" customHeight="1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ht="42.0" customHeight="1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ht="42.0" customHeight="1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ht="42.0" customHeight="1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ht="42.0" customHeight="1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ht="42.0" customHeight="1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ht="42.0" customHeight="1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ht="42.0" customHeight="1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ht="42.0" customHeight="1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ht="42.0" customHeight="1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ht="42.0" customHeight="1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ht="42.0" customHeight="1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ht="42.0" customHeight="1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ht="42.0" customHeight="1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ht="42.0" customHeight="1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ht="42.0" customHeight="1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ht="42.0" customHeight="1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ht="42.0" customHeight="1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ht="42.0" customHeight="1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ht="42.0" customHeight="1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ht="42.0" customHeight="1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ht="42.0" customHeight="1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ht="42.0" customHeight="1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ht="42.0" customHeight="1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ht="42.0" customHeight="1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ht="42.0" customHeight="1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ht="42.0" customHeight="1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ht="42.0" customHeight="1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ht="42.0" customHeight="1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ht="42.0" customHeight="1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ht="42.0" customHeight="1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ht="42.0" customHeight="1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ht="42.0" customHeight="1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ht="42.0" customHeight="1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ht="42.0" customHeight="1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ht="42.0" customHeight="1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ht="42.0" customHeight="1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ht="42.0" customHeight="1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ht="42.0" customHeight="1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ht="42.0" customHeight="1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ht="42.0" customHeight="1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ht="42.0" customHeight="1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ht="42.0" customHeight="1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ht="42.0" customHeight="1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ht="42.0" customHeight="1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ht="42.0" customHeight="1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ht="42.0" customHeight="1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ht="42.0" customHeight="1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ht="42.0" customHeight="1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ht="42.0" customHeight="1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ht="42.0" customHeight="1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ht="42.0" customHeight="1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ht="42.0" customHeight="1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ht="42.0" customHeight="1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ht="42.0" customHeight="1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ht="42.0" customHeight="1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ht="42.0" customHeight="1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ht="42.0" customHeight="1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ht="42.0" customHeight="1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ht="42.0" customHeight="1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ht="42.0" customHeight="1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ht="42.0" customHeight="1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ht="42.0" customHeight="1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ht="42.0" customHeight="1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ht="42.0" customHeight="1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ht="42.0" customHeight="1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ht="42.0" customHeight="1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 ht="42.0" customHeight="1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ht="42.0" customHeight="1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ht="42.0" customHeight="1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ht="42.0" customHeight="1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ht="42.0" customHeight="1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ht="42.0" customHeight="1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ht="42.0" customHeight="1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ht="42.0" customHeight="1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ht="42.0" customHeight="1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ht="42.0" customHeight="1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ht="42.0" customHeight="1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ht="42.0" customHeight="1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ht="42.0" customHeight="1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ht="42.0" customHeight="1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ht="42.0" customHeight="1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ht="42.0" customHeight="1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ht="42.0" customHeight="1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ht="42.0" customHeight="1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ht="42.0" customHeight="1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ht="42.0" customHeight="1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ht="42.0" customHeight="1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ht="42.0" customHeight="1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ht="42.0" customHeight="1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ht="42.0" customHeight="1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ht="42.0" customHeight="1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ht="42.0" customHeight="1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ht="42.0" customHeight="1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ht="42.0" customHeight="1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ht="42.0" customHeight="1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ht="42.0" customHeight="1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ht="42.0" customHeight="1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ht="42.0" customHeight="1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ht="42.0" customHeight="1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ht="42.0" customHeight="1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ht="42.0" customHeight="1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ht="42.0" customHeight="1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ht="42.0" customHeight="1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ht="42.0" customHeight="1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ht="42.0" customHeight="1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ht="42.0" customHeight="1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ht="42.0" customHeight="1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ht="42.0" customHeight="1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ht="42.0" customHeight="1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ht="42.0" customHeight="1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ht="42.0" customHeight="1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ht="42.0" customHeight="1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ht="42.0" customHeight="1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ht="42.0" customHeight="1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ht="42.0" customHeight="1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ht="42.0" customHeight="1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ht="42.0" customHeight="1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ht="42.0" customHeight="1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ht="42.0" customHeight="1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ht="42.0" customHeight="1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ht="42.0" customHeight="1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ht="42.0" customHeight="1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ht="42.0" customHeight="1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ht="42.0" customHeight="1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ht="42.0" customHeight="1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ht="42.0" customHeight="1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ht="42.0" customHeight="1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ht="42.0" customHeight="1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ht="42.0" customHeight="1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ht="42.0" customHeight="1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ht="42.0" customHeight="1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ht="42.0" customHeight="1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ht="42.0" customHeight="1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ht="42.0" customHeight="1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ht="42.0" customHeight="1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ht="42.0" customHeight="1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ht="42.0" customHeight="1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ht="42.0" customHeight="1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ht="42.0" customHeight="1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ht="42.0" customHeight="1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ht="42.0" customHeight="1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ht="42.0" customHeight="1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ht="42.0" customHeight="1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ht="42.0" customHeight="1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ht="42.0" customHeight="1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ht="42.0" customHeight="1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ht="42.0" customHeight="1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ht="42.0" customHeight="1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ht="42.0" customHeight="1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ht="42.0" customHeight="1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ht="42.0" customHeight="1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ht="42.0" customHeight="1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ht="42.0" customHeight="1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ht="42.0" customHeight="1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ht="42.0" customHeight="1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ht="42.0" customHeight="1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ht="42.0" customHeight="1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ht="42.0" customHeight="1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ht="42.0" customHeight="1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ht="42.0" customHeight="1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ht="42.0" customHeight="1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ht="42.0" customHeight="1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ht="42.0" customHeight="1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ht="42.0" customHeight="1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ht="42.0" customHeight="1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ht="42.0" customHeight="1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ht="42.0" customHeight="1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ht="42.0" customHeight="1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ht="42.0" customHeight="1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ht="42.0" customHeight="1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ht="42.0" customHeight="1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ht="42.0" customHeight="1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ht="42.0" customHeight="1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ht="42.0" customHeight="1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ht="42.0" customHeight="1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ht="42.0" customHeight="1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ht="42.0" customHeight="1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ht="42.0" customHeight="1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ht="42.0" customHeight="1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ht="42.0" customHeight="1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ht="42.0" customHeight="1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ht="42.0" customHeight="1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ht="42.0" customHeight="1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ht="42.0" customHeight="1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ht="42.0" customHeight="1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ht="42.0" customHeight="1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ht="42.0" customHeight="1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ht="42.0" customHeight="1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ht="42.0" customHeight="1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ht="42.0" customHeight="1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ht="42.0" customHeight="1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ht="42.0" customHeight="1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ht="42.0" customHeight="1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ht="42.0" customHeight="1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ht="42.0" customHeight="1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ht="42.0" customHeight="1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ht="42.0" customHeight="1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ht="42.0" customHeight="1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ht="42.0" customHeight="1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ht="42.0" customHeight="1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ht="42.0" customHeight="1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ht="42.0" customHeight="1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ht="42.0" customHeight="1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ht="42.0" customHeight="1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ht="42.0" customHeight="1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ht="42.0" customHeight="1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ht="42.0" customHeight="1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ht="42.0" customHeight="1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ht="42.0" customHeight="1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ht="42.0" customHeight="1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ht="42.0" customHeight="1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ht="42.0" customHeight="1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ht="42.0" customHeight="1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ht="42.0" customHeight="1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ht="42.0" customHeight="1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ht="42.0" customHeight="1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ht="42.0" customHeight="1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ht="42.0" customHeight="1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ht="42.0" customHeight="1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ht="42.0" customHeight="1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ht="42.0" customHeight="1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ht="42.0" customHeight="1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ht="42.0" customHeight="1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ht="42.0" customHeight="1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ht="42.0" customHeight="1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ht="42.0" customHeight="1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ht="42.0" customHeight="1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ht="42.0" customHeight="1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ht="42.0" customHeight="1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ht="42.0" customHeight="1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ht="42.0" customHeight="1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ht="42.0" customHeight="1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ht="42.0" customHeight="1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ht="42.0" customHeight="1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ht="42.0" customHeight="1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ht="42.0" customHeight="1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ht="42.0" customHeight="1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ht="42.0" customHeight="1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ht="42.0" customHeight="1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ht="42.0" customHeight="1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ht="42.0" customHeight="1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ht="42.0" customHeight="1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ht="42.0" customHeight="1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ht="42.0" customHeight="1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ht="42.0" customHeight="1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ht="42.0" customHeight="1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ht="42.0" customHeight="1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ht="42.0" customHeight="1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ht="42.0" customHeight="1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ht="42.0" customHeight="1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ht="42.0" customHeight="1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ht="42.0" customHeight="1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ht="42.0" customHeight="1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ht="42.0" customHeight="1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ht="42.0" customHeight="1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ht="42.0" customHeight="1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ht="42.0" customHeight="1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ht="42.0" customHeight="1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ht="42.0" customHeight="1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ht="42.0" customHeight="1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ht="42.0" customHeight="1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ht="42.0" customHeight="1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ht="42.0" customHeight="1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ht="42.0" customHeight="1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ht="42.0" customHeight="1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ht="42.0" customHeight="1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ht="42.0" customHeight="1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ht="42.0" customHeight="1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ht="42.0" customHeight="1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ht="42.0" customHeight="1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ht="42.0" customHeight="1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ht="42.0" customHeight="1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ht="42.0" customHeight="1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ht="42.0" customHeight="1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ht="42.0" customHeight="1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ht="42.0" customHeight="1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ht="42.0" customHeight="1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ht="42.0" customHeight="1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ht="42.0" customHeight="1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ht="42.0" customHeight="1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ht="42.0" customHeight="1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ht="42.0" customHeight="1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ht="42.0" customHeight="1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ht="42.0" customHeight="1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ht="42.0" customHeight="1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ht="42.0" customHeight="1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ht="42.0" customHeight="1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ht="42.0" customHeight="1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ht="42.0" customHeight="1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ht="42.0" customHeight="1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ht="42.0" customHeight="1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 ht="42.0" customHeight="1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ht="42.0" customHeight="1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ht="42.0" customHeight="1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ht="42.0" customHeight="1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ht="42.0" customHeight="1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ht="42.0" customHeight="1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ht="42.0" customHeight="1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ht="42.0" customHeight="1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ht="42.0" customHeight="1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ht="42.0" customHeight="1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ht="42.0" customHeight="1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ht="42.0" customHeight="1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ht="42.0" customHeight="1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ht="42.0" customHeight="1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ht="42.0" customHeight="1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ht="42.0" customHeight="1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ht="42.0" customHeight="1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ht="42.0" customHeight="1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ht="42.0" customHeight="1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ht="42.0" customHeight="1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ht="42.0" customHeight="1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ht="42.0" customHeight="1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ht="42.0" customHeight="1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ht="42.0" customHeight="1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ht="42.0" customHeight="1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ht="42.0" customHeight="1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ht="42.0" customHeight="1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ht="42.0" customHeight="1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ht="42.0" customHeight="1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ht="42.0" customHeight="1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ht="42.0" customHeight="1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ht="42.0" customHeight="1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ht="42.0" customHeight="1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ht="42.0" customHeight="1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ht="42.0" customHeight="1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ht="42.0" customHeight="1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ht="42.0" customHeight="1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ht="42.0" customHeight="1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ht="42.0" customHeight="1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ht="42.0" customHeight="1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ht="42.0" customHeight="1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ht="42.0" customHeight="1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ht="42.0" customHeight="1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ht="42.0" customHeight="1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ht="42.0" customHeight="1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ht="42.0" customHeight="1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ht="42.0" customHeight="1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ht="42.0" customHeight="1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ht="42.0" customHeight="1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ht="42.0" customHeight="1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ht="42.0" customHeight="1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ht="42.0" customHeight="1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ht="42.0" customHeight="1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ht="42.0" customHeight="1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ht="42.0" customHeight="1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ht="42.0" customHeight="1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ht="42.0" customHeight="1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ht="42.0" customHeight="1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ht="42.0" customHeight="1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ht="42.0" customHeight="1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ht="42.0" customHeight="1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ht="42.0" customHeight="1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ht="42.0" customHeight="1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ht="42.0" customHeight="1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ht="42.0" customHeight="1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ht="42.0" customHeight="1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ht="42.0" customHeight="1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ht="42.0" customHeight="1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ht="42.0" customHeight="1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ht="42.0" customHeight="1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ht="42.0" customHeight="1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ht="42.0" customHeight="1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ht="42.0" customHeight="1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ht="42.0" customHeight="1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ht="42.0" customHeight="1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ht="42.0" customHeight="1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ht="42.0" customHeight="1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ht="42.0" customHeight="1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ht="42.0" customHeight="1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ht="42.0" customHeight="1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ht="42.0" customHeight="1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ht="42.0" customHeight="1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ht="42.0" customHeight="1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ht="42.0" customHeight="1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ht="42.0" customHeight="1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ht="42.0" customHeight="1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ht="42.0" customHeight="1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ht="42.0" customHeight="1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ht="42.0" customHeight="1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ht="42.0" customHeight="1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ht="42.0" customHeight="1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ht="42.0" customHeight="1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ht="42.0" customHeight="1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ht="42.0" customHeight="1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ht="42.0" customHeight="1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ht="42.0" customHeight="1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ht="42.0" customHeight="1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ht="42.0" customHeight="1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ht="42.0" customHeight="1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ht="42.0" customHeight="1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ht="42.0" customHeight="1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ht="42.0" customHeight="1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ht="42.0" customHeight="1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ht="42.0" customHeight="1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ht="42.0" customHeight="1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ht="42.0" customHeight="1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ht="42.0" customHeight="1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ht="42.0" customHeight="1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ht="42.0" customHeight="1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ht="42.0" customHeight="1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ht="42.0" customHeight="1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ht="42.0" customHeight="1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ht="42.0" customHeight="1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ht="42.0" customHeight="1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ht="42.0" customHeight="1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ht="42.0" customHeight="1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ht="42.0" customHeight="1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ht="42.0" customHeight="1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ht="42.0" customHeight="1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ht="42.0" customHeight="1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ht="42.0" customHeight="1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ht="42.0" customHeight="1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ht="42.0" customHeight="1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ht="42.0" customHeight="1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ht="42.0" customHeight="1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ht="42.0" customHeight="1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ht="42.0" customHeight="1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ht="42.0" customHeight="1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ht="42.0" customHeight="1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ht="42.0" customHeight="1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ht="42.0" customHeight="1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ht="42.0" customHeight="1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ht="42.0" customHeight="1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ht="42.0" customHeight="1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ht="42.0" customHeight="1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ht="42.0" customHeight="1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ht="42.0" customHeight="1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ht="42.0" customHeight="1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ht="42.0" customHeight="1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ht="42.0" customHeight="1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ht="42.0" customHeight="1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ht="42.0" customHeight="1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ht="42.0" customHeight="1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ht="42.0" customHeight="1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ht="42.0" customHeight="1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ht="42.0" customHeight="1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ht="42.0" customHeight="1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ht="42.0" customHeight="1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ht="42.0" customHeight="1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ht="42.0" customHeight="1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ht="42.0" customHeight="1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ht="42.0" customHeight="1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ht="42.0" customHeight="1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ht="42.0" customHeight="1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ht="42.0" customHeight="1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ht="42.0" customHeight="1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ht="42.0" customHeight="1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ht="42.0" customHeight="1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ht="42.0" customHeight="1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ht="42.0" customHeight="1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ht="42.0" customHeight="1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ht="42.0" customHeight="1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ht="42.0" customHeight="1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ht="42.0" customHeight="1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ht="42.0" customHeight="1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ht="42.0" customHeight="1">
      <c r="A870" s="6"/>
      <c r="B870" s="1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ht="42.0" customHeight="1">
      <c r="A871" s="6"/>
      <c r="B871" s="1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ht="42.0" customHeight="1">
      <c r="A872" s="6"/>
      <c r="B872" s="1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ht="42.0" customHeight="1">
      <c r="A873" s="6"/>
      <c r="B873" s="1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ht="42.0" customHeight="1">
      <c r="A874" s="6"/>
      <c r="B874" s="1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ht="42.0" customHeight="1">
      <c r="A875" s="6"/>
      <c r="B875" s="1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ht="42.0" customHeight="1">
      <c r="A876" s="6"/>
      <c r="B876" s="1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ht="42.0" customHeight="1">
      <c r="A877" s="6"/>
      <c r="B877" s="1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ht="42.0" customHeight="1">
      <c r="A878" s="6"/>
      <c r="B878" s="1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ht="42.0" customHeight="1">
      <c r="A879" s="6"/>
      <c r="B879" s="1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ht="42.0" customHeight="1">
      <c r="A880" s="6"/>
      <c r="B880" s="1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ht="42.0" customHeight="1">
      <c r="A881" s="6"/>
      <c r="B881" s="1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ht="42.0" customHeight="1">
      <c r="A882" s="6"/>
      <c r="B882" s="1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ht="42.0" customHeight="1">
      <c r="A883" s="6"/>
      <c r="B883" s="1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ht="42.0" customHeight="1">
      <c r="A884" s="6"/>
      <c r="B884" s="1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ht="42.0" customHeight="1">
      <c r="A885" s="6"/>
      <c r="B885" s="1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ht="42.0" customHeight="1">
      <c r="A886" s="6"/>
      <c r="B886" s="1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ht="42.0" customHeight="1">
      <c r="A887" s="6"/>
      <c r="B887" s="1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ht="42.0" customHeight="1">
      <c r="A888" s="6"/>
      <c r="B888" s="1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ht="42.0" customHeight="1">
      <c r="A889" s="6"/>
      <c r="B889" s="1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ht="42.0" customHeight="1">
      <c r="A890" s="6"/>
      <c r="B890" s="1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ht="42.0" customHeight="1">
      <c r="A891" s="6"/>
      <c r="B891" s="1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ht="42.0" customHeight="1">
      <c r="A892" s="6"/>
      <c r="B892" s="1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ht="42.0" customHeight="1">
      <c r="A893" s="6"/>
      <c r="B893" s="1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ht="42.0" customHeight="1">
      <c r="A894" s="6"/>
      <c r="B894" s="1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ht="42.0" customHeight="1">
      <c r="A895" s="6"/>
      <c r="B895" s="1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ht="42.0" customHeight="1">
      <c r="A896" s="6"/>
      <c r="B896" s="1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ht="42.0" customHeight="1">
      <c r="A897" s="6"/>
      <c r="B897" s="1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ht="42.0" customHeight="1">
      <c r="A898" s="6"/>
      <c r="B898" s="1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ht="42.0" customHeight="1">
      <c r="A899" s="6"/>
      <c r="B899" s="1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ht="42.0" customHeight="1">
      <c r="A900" s="6"/>
      <c r="B900" s="1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ht="42.0" customHeight="1">
      <c r="A901" s="6"/>
      <c r="B901" s="1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ht="42.0" customHeight="1">
      <c r="A902" s="6"/>
      <c r="B902" s="1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ht="42.0" customHeight="1">
      <c r="A903" s="6"/>
      <c r="B903" s="1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ht="42.0" customHeight="1">
      <c r="A904" s="6"/>
      <c r="B904" s="1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ht="42.0" customHeight="1">
      <c r="A905" s="6"/>
      <c r="B905" s="1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ht="42.0" customHeight="1">
      <c r="A906" s="6"/>
      <c r="B906" s="1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ht="42.0" customHeight="1">
      <c r="A907" s="6"/>
      <c r="B907" s="1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ht="42.0" customHeight="1">
      <c r="A908" s="6"/>
      <c r="B908" s="1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ht="42.0" customHeight="1">
      <c r="A909" s="6"/>
      <c r="B909" s="1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ht="42.0" customHeight="1">
      <c r="A910" s="6"/>
      <c r="B910" s="1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ht="42.0" customHeight="1">
      <c r="A911" s="6"/>
      <c r="B911" s="1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ht="42.0" customHeight="1">
      <c r="A912" s="6"/>
      <c r="B912" s="1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ht="42.0" customHeight="1">
      <c r="A913" s="6"/>
      <c r="B913" s="1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ht="42.0" customHeight="1">
      <c r="A914" s="6"/>
      <c r="B914" s="1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ht="42.0" customHeight="1">
      <c r="A915" s="6"/>
      <c r="B915" s="1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ht="42.0" customHeight="1">
      <c r="A916" s="6"/>
      <c r="B916" s="1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ht="42.0" customHeight="1">
      <c r="A917" s="6"/>
      <c r="B917" s="1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ht="42.0" customHeight="1">
      <c r="A918" s="6"/>
      <c r="B918" s="1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ht="42.0" customHeight="1">
      <c r="A919" s="6"/>
      <c r="B919" s="1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ht="42.0" customHeight="1">
      <c r="A920" s="6"/>
      <c r="B920" s="1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ht="42.0" customHeight="1">
      <c r="A921" s="6"/>
      <c r="B921" s="1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ht="42.0" customHeight="1">
      <c r="A922" s="6"/>
      <c r="B922" s="1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ht="42.0" customHeight="1">
      <c r="A923" s="6"/>
      <c r="B923" s="1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ht="42.0" customHeight="1">
      <c r="A924" s="6"/>
      <c r="B924" s="1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ht="42.0" customHeight="1">
      <c r="A925" s="6"/>
      <c r="B925" s="1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ht="42.0" customHeight="1">
      <c r="A926" s="6"/>
      <c r="B926" s="1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ht="42.0" customHeight="1">
      <c r="A927" s="6"/>
      <c r="B927" s="1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ht="42.0" customHeight="1">
      <c r="A928" s="6"/>
      <c r="B928" s="1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ht="42.0" customHeight="1">
      <c r="A929" s="6"/>
      <c r="B929" s="1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ht="42.0" customHeight="1">
      <c r="A930" s="6"/>
      <c r="B930" s="1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ht="42.0" customHeight="1">
      <c r="A931" s="6"/>
      <c r="B931" s="1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ht="42.0" customHeight="1">
      <c r="A932" s="6"/>
      <c r="B932" s="1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ht="42.0" customHeight="1">
      <c r="A933" s="6"/>
      <c r="B933" s="1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ht="42.0" customHeight="1">
      <c r="A934" s="6"/>
      <c r="B934" s="1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ht="42.0" customHeight="1">
      <c r="A935" s="6"/>
      <c r="B935" s="1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ht="42.0" customHeight="1">
      <c r="A936" s="6"/>
      <c r="B936" s="1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ht="42.0" customHeight="1">
      <c r="A937" s="6"/>
      <c r="B937" s="1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ht="42.0" customHeight="1">
      <c r="A938" s="6"/>
      <c r="B938" s="1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ht="42.0" customHeight="1">
      <c r="A939" s="6"/>
      <c r="B939" s="1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ht="42.0" customHeight="1">
      <c r="A940" s="6"/>
      <c r="B940" s="1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ht="42.0" customHeight="1">
      <c r="A941" s="6"/>
      <c r="B941" s="1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ht="42.0" customHeight="1">
      <c r="A942" s="6"/>
      <c r="B942" s="1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ht="42.0" customHeight="1">
      <c r="A943" s="6"/>
      <c r="B943" s="1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ht="42.0" customHeight="1">
      <c r="A944" s="6"/>
      <c r="B944" s="1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ht="42.0" customHeight="1">
      <c r="A945" s="6"/>
      <c r="B945" s="1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ht="42.0" customHeight="1">
      <c r="A946" s="6"/>
      <c r="B946" s="1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ht="42.0" customHeight="1">
      <c r="A947" s="6"/>
      <c r="B947" s="1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ht="42.0" customHeight="1">
      <c r="A948" s="6"/>
      <c r="B948" s="1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ht="42.0" customHeight="1">
      <c r="A949" s="6"/>
      <c r="B949" s="1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ht="42.0" customHeight="1">
      <c r="A950" s="6"/>
      <c r="B950" s="1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ht="42.0" customHeight="1">
      <c r="A951" s="6"/>
      <c r="B951" s="1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ht="42.0" customHeight="1">
      <c r="A952" s="6"/>
      <c r="B952" s="1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ht="42.0" customHeight="1">
      <c r="A953" s="6"/>
      <c r="B953" s="1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ht="42.0" customHeight="1">
      <c r="A954" s="6"/>
      <c r="B954" s="1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ht="42.0" customHeight="1">
      <c r="A955" s="6"/>
      <c r="B955" s="1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ht="42.0" customHeight="1">
      <c r="A956" s="6"/>
      <c r="B956" s="1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ht="42.0" customHeight="1">
      <c r="A957" s="6"/>
      <c r="B957" s="1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ht="42.0" customHeight="1">
      <c r="A958" s="6"/>
      <c r="B958" s="1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ht="42.0" customHeight="1">
      <c r="A959" s="6"/>
      <c r="B959" s="1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ht="42.0" customHeight="1">
      <c r="A960" s="6"/>
      <c r="B960" s="1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ht="42.0" customHeight="1">
      <c r="A961" s="6"/>
      <c r="B961" s="1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ht="42.0" customHeight="1">
      <c r="A962" s="6"/>
      <c r="B962" s="1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ht="42.0" customHeight="1">
      <c r="A963" s="6"/>
      <c r="B963" s="1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ht="42.0" customHeight="1">
      <c r="A964" s="6"/>
      <c r="B964" s="1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ht="42.0" customHeight="1">
      <c r="A965" s="6"/>
      <c r="B965" s="1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ht="42.0" customHeight="1">
      <c r="A966" s="6"/>
      <c r="B966" s="1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ht="42.0" customHeight="1">
      <c r="A967" s="6"/>
      <c r="B967" s="1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ht="42.0" customHeight="1">
      <c r="A968" s="6"/>
      <c r="B968" s="1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ht="42.0" customHeight="1">
      <c r="A969" s="6"/>
      <c r="B969" s="1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ht="42.0" customHeight="1">
      <c r="A970" s="6"/>
      <c r="B970" s="1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ht="42.0" customHeight="1">
      <c r="A971" s="6"/>
      <c r="B971" s="1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ht="42.0" customHeight="1">
      <c r="A972" s="6"/>
      <c r="B972" s="1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ht="42.0" customHeight="1">
      <c r="A973" s="6"/>
      <c r="B973" s="1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ht="42.0" customHeight="1">
      <c r="A974" s="6"/>
      <c r="B974" s="1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ht="42.0" customHeight="1">
      <c r="A975" s="6"/>
      <c r="B975" s="1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ht="42.0" customHeight="1">
      <c r="A976" s="6"/>
      <c r="B976" s="1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ht="42.0" customHeight="1">
      <c r="A977" s="6"/>
      <c r="B977" s="1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ht="42.0" customHeight="1">
      <c r="A978" s="6"/>
      <c r="B978" s="1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ht="42.0" customHeight="1">
      <c r="A979" s="6"/>
      <c r="B979" s="1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ht="42.0" customHeight="1">
      <c r="A980" s="6"/>
      <c r="B980" s="1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ht="42.0" customHeight="1">
      <c r="A981" s="6"/>
      <c r="B981" s="1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ht="42.0" customHeight="1">
      <c r="A982" s="6"/>
      <c r="B982" s="1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ht="42.0" customHeight="1">
      <c r="A983" s="6"/>
      <c r="B983" s="1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ht="42.0" customHeight="1">
      <c r="A984" s="6"/>
      <c r="B984" s="1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ht="42.0" customHeight="1">
      <c r="A985" s="6"/>
      <c r="B985" s="1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ht="42.0" customHeight="1">
      <c r="A986" s="6"/>
      <c r="B986" s="1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ht="42.0" customHeight="1">
      <c r="A987" s="6"/>
      <c r="B987" s="1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ht="42.0" customHeight="1">
      <c r="A988" s="6"/>
      <c r="B988" s="1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ht="42.0" customHeight="1">
      <c r="A989" s="6"/>
      <c r="B989" s="1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ht="42.0" customHeight="1">
      <c r="A990" s="6"/>
      <c r="B990" s="1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ht="42.0" customHeight="1">
      <c r="A991" s="6"/>
      <c r="B991" s="1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ht="42.0" customHeight="1">
      <c r="A992" s="6"/>
      <c r="B992" s="1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ht="42.0" customHeight="1">
      <c r="A993" s="6"/>
      <c r="B993" s="1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ht="42.0" customHeight="1">
      <c r="A994" s="6"/>
      <c r="B994" s="1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ht="42.0" customHeight="1">
      <c r="A995" s="6"/>
      <c r="B995" s="1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ht="42.0" customHeight="1">
      <c r="A996" s="6"/>
      <c r="B996" s="1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ht="42.0" customHeight="1">
      <c r="A997" s="6"/>
      <c r="B997" s="1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ht="42.0" customHeight="1">
      <c r="A998" s="6"/>
      <c r="B998" s="1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 ht="42.0" customHeight="1">
      <c r="A999" s="6"/>
      <c r="B999" s="1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 ht="42.0" customHeight="1">
      <c r="A1000" s="6"/>
      <c r="B1000" s="1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  <row r="1001" ht="42.0" customHeight="1">
      <c r="B1001" s="11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</row>
  </sheetData>
  <mergeCells count="4">
    <mergeCell ref="G1:H1"/>
    <mergeCell ref="K1:L1"/>
    <mergeCell ref="M1:N1"/>
    <mergeCell ref="Q1: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1" t="s">
        <v>131</v>
      </c>
      <c r="B1" s="1" t="s">
        <v>132</v>
      </c>
      <c r="C1" s="1" t="s">
        <v>133</v>
      </c>
    </row>
    <row r="2">
      <c r="A2" s="1" t="s">
        <v>7</v>
      </c>
      <c r="B2" s="1" t="s">
        <v>64</v>
      </c>
      <c r="C2" s="1">
        <v>50.0</v>
      </c>
    </row>
    <row r="3">
      <c r="A3" s="14"/>
      <c r="B3" s="1" t="s">
        <v>61</v>
      </c>
      <c r="C3" s="1">
        <v>20.0</v>
      </c>
    </row>
    <row r="4">
      <c r="A4" s="14"/>
      <c r="B4" s="14"/>
      <c r="C4" s="14"/>
    </row>
    <row r="5">
      <c r="A5" s="14"/>
      <c r="B5" s="14"/>
      <c r="C5" s="14"/>
    </row>
    <row r="6">
      <c r="A6" s="14"/>
      <c r="B6" s="14"/>
      <c r="C6" s="14"/>
    </row>
    <row r="7">
      <c r="A7" s="14"/>
      <c r="B7" s="14"/>
      <c r="C7" s="14"/>
    </row>
    <row r="8">
      <c r="A8" s="14"/>
      <c r="B8" s="14"/>
      <c r="C8" s="14"/>
    </row>
    <row r="9">
      <c r="A9" s="14"/>
      <c r="B9" s="14"/>
      <c r="C9" s="14"/>
    </row>
    <row r="10">
      <c r="A10" s="14"/>
      <c r="B10" s="14"/>
      <c r="C10" s="14"/>
    </row>
    <row r="11">
      <c r="A11" s="14"/>
      <c r="B11" s="14"/>
      <c r="C11" s="14"/>
    </row>
    <row r="12">
      <c r="A12" s="14"/>
      <c r="B12" s="14"/>
      <c r="C12" s="14"/>
    </row>
    <row r="13">
      <c r="A13" s="14"/>
      <c r="B13" s="14"/>
      <c r="C13" s="14"/>
    </row>
    <row r="14">
      <c r="A14" s="14"/>
      <c r="B14" s="14"/>
      <c r="C14" s="14"/>
    </row>
    <row r="15">
      <c r="A15" s="14"/>
      <c r="B15" s="14"/>
      <c r="C15" s="14"/>
    </row>
    <row r="16">
      <c r="A16" s="14"/>
      <c r="B16" s="14"/>
      <c r="C16" s="14"/>
    </row>
    <row r="17">
      <c r="A17" s="14"/>
      <c r="B17" s="14"/>
      <c r="C17" s="14"/>
    </row>
    <row r="18">
      <c r="A18" s="14"/>
      <c r="B18" s="14"/>
      <c r="C18" s="14"/>
    </row>
    <row r="19">
      <c r="A19" s="14"/>
      <c r="B19" s="14"/>
      <c r="C19" s="14"/>
    </row>
    <row r="20">
      <c r="A20" s="1" t="s">
        <v>7</v>
      </c>
      <c r="B20" s="1" t="s">
        <v>63</v>
      </c>
      <c r="C20" s="1">
        <v>15.0</v>
      </c>
    </row>
    <row r="21">
      <c r="A21" s="14"/>
      <c r="B21" s="14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C33" s="14"/>
    </row>
    <row r="34">
      <c r="A34" s="14"/>
    </row>
  </sheetData>
  <dataValidations>
    <dataValidation type="list" allowBlank="1" showErrorMessage="1" sqref="C2:C33">
      <formula1>Directors!$A$77:$A$85</formula1>
    </dataValidation>
    <dataValidation type="list" allowBlank="1" showErrorMessage="1" sqref="A2:A34">
      <formula1>Directors!$A$1:$A$58</formula1>
    </dataValidation>
    <dataValidation type="list" allowBlank="1" showErrorMessage="1" sqref="B2:B32">
      <formula1>Directors!$A$66:$A$74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44.0"/>
    <col customWidth="1" min="2" max="2" width="32.38"/>
    <col customWidth="1" min="3" max="3" width="40.13"/>
  </cols>
  <sheetData>
    <row r="1" ht="27.0" customHeight="1">
      <c r="A1" s="14" t="str">
        <f>IFERROR(__xludf.DUMMYFUNCTION("UNIQUE('Financial data'!A3:A999)
"),"የትርፍራፊ ምግብ ገቢ ")</f>
        <v>የትርፍራፊ ምግብ ገቢ </v>
      </c>
      <c r="B1" s="14" t="str">
        <f>IFERROR(__xludf.DUMMYFUNCTION("UNIQUE(FILTER('Financial data'!A3:A999, 'Financial data'!A3:A999 &lt;&gt; """"))
"),"የትርፍራፊ ምግብ ገቢ ")</f>
        <v>የትርፍራፊ ምግብ ገቢ </v>
      </c>
      <c r="C1" s="14" t="str">
        <f>IFERROR(__xludf.DUMMYFUNCTION(" UNIQUE(FILTER(FLATTEN('Financial data'!A1:AZ1), FLATTEN('Financial data'!A1:AZ1) &lt;&gt; """"))"),"የገቢና ወጪ ዝርዝር ምክንያት ባጭሩ")</f>
        <v>የገቢና ወጪ ዝርዝር ምክንያት ባጭሩ</v>
      </c>
    </row>
    <row r="2" ht="27.0" customHeight="1">
      <c r="A2" s="14" t="str">
        <f>IFERROR(__xludf.DUMMYFUNCTION("""COMPUTED_VALUE"""),"የዕለት ገቢ (ሀረጋ አበቤ)")</f>
        <v>የዕለት ገቢ (ሀረጋ አበቤ)</v>
      </c>
      <c r="B2" s="14" t="str">
        <f>IFERROR(__xludf.DUMMYFUNCTION("""COMPUTED_VALUE"""),"የዕለት ገቢ (ሀረጋ አበቤ)")</f>
        <v>የዕለት ገቢ (ሀረጋ አበቤ)</v>
      </c>
      <c r="C2" s="14" t="str">
        <f>IFERROR(__xludf.DUMMYFUNCTION("""COMPUTED_VALUE"""),"ቀን")</f>
        <v>ቀን</v>
      </c>
    </row>
    <row r="3" ht="27.0" customHeight="1">
      <c r="A3" s="14" t="str">
        <f>IFERROR(__xludf.DUMMYFUNCTION("""COMPUTED_VALUE"""),"የዕለት ገቢ (ረድኤት ቢሰጥ)")</f>
        <v>የዕለት ገቢ (ረድኤት ቢሰጥ)</v>
      </c>
      <c r="B3" s="14" t="str">
        <f>IFERROR(__xludf.DUMMYFUNCTION("""COMPUTED_VALUE"""),"የዕለት ገቢ (ረድኤት ቢሰጥ)")</f>
        <v>የዕለት ገቢ (ረድኤት ቢሰጥ)</v>
      </c>
      <c r="C3" s="14" t="str">
        <f>IFERROR(__xludf.DUMMYFUNCTION("""COMPUTED_VALUE"""),"RV.JV ቁጥር")</f>
        <v>RV.JV ቁጥር</v>
      </c>
    </row>
    <row r="4" ht="27.0" customHeight="1">
      <c r="A4" s="14" t="str">
        <f>IFERROR(__xludf.DUMMYFUNCTION("""COMPUTED_VALUE"""),"የዱቤ መስተንግዶ ተሰብሳቢ ገቢ ")</f>
        <v>የዱቤ መስተንግዶ ተሰብሳቢ ገቢ </v>
      </c>
      <c r="B4" s="14" t="str">
        <f>IFERROR(__xludf.DUMMYFUNCTION("""COMPUTED_VALUE"""),"የዱቤ መስተንግዶ ተሰብሳቢ ገቢ ")</f>
        <v>የዱቤ መስተንግዶ ተሰብሳቢ ገቢ </v>
      </c>
      <c r="C4" s="14" t="str">
        <f>IFERROR(__xludf.DUMMYFUNCTION("""COMPUTED_VALUE"""),"የክፍያ ቼክ ቁጥር")</f>
        <v>የክፍያ ቼክ ቁጥር</v>
      </c>
    </row>
    <row r="5" ht="27.0" customHeight="1">
      <c r="A5" s="14" t="str">
        <f>IFERROR(__xludf.DUMMYFUNCTION("""COMPUTED_VALUE"""),"የዕለት ገቢ (1111111111)")</f>
        <v>የዕለት ገቢ (1111111111)</v>
      </c>
      <c r="B5" s="14" t="str">
        <f>IFERROR(__xludf.DUMMYFUNCTION("""COMPUTED_VALUE"""),"የዕለት ገቢ (1111111111)")</f>
        <v>የዕለት ገቢ (1111111111)</v>
      </c>
      <c r="C5" s="14" t="str">
        <f>IFERROR(__xludf.DUMMYFUNCTION("""COMPUTED_VALUE"""),"በካዝና ያለ ጥሬ ክፍያ (dr)")</f>
        <v>በካዝና ያለ ጥሬ ክፍያ (dr)</v>
      </c>
    </row>
    <row r="6" ht="27.0" customHeight="1">
      <c r="A6" s="14"/>
      <c r="B6" s="14" t="str">
        <f>IFERROR(__xludf.DUMMYFUNCTION("""COMPUTED_VALUE"""),"ለአትክልት ግዥ(ጀሚል ሽምሱ)")</f>
        <v>ለአትክልት ግዥ(ጀሚል ሽምሱ)</v>
      </c>
      <c r="C6" s="14" t="str">
        <f>IFERROR(__xludf.DUMMYFUNCTION("""COMPUTED_VALUE"""),"በካዝና ያለ ጥሬ ክፍያ(cr)")</f>
        <v>በካዝና ያለ ጥሬ ክፍያ(cr)</v>
      </c>
    </row>
    <row r="7" ht="27.0" customHeight="1">
      <c r="A7" s="14" t="str">
        <f>IFERROR(__xludf.DUMMYFUNCTION("""COMPUTED_VALUE"""),"ለአትክልት ግዥ(ጀሚል ሽምሱ)")</f>
        <v>ለአትክልት ግዥ(ጀሚል ሽምሱ)</v>
      </c>
      <c r="B7" s="14" t="str">
        <f>IFERROR(__xludf.DUMMYFUNCTION("""COMPUTED_VALUE"""),"የተፈጨ ጤፍ ግዥ(አክመል ያሲን)")</f>
        <v>የተፈጨ ጤፍ ግዥ(አክመል ያሲን)</v>
      </c>
      <c r="C7" s="14" t="str">
        <f>IFERROR(__xludf.DUMMYFUNCTION("""COMPUTED_VALUE"""),"ጥቃቅን ወጪ")</f>
        <v>ጥቃቅን ወጪ</v>
      </c>
    </row>
    <row r="8" ht="27.0" customHeight="1">
      <c r="A8" s="14" t="str">
        <f>IFERROR(__xludf.DUMMYFUNCTION("""COMPUTED_VALUE"""),"የተፈጨ ጤፍ ግዥ(አክመል ያሲን)")</f>
        <v>የተፈጨ ጤፍ ግዥ(አክመል ያሲን)</v>
      </c>
      <c r="B8" s="14" t="str">
        <f>IFERROR(__xludf.DUMMYFUNCTION("""COMPUTED_VALUE"""),"ልዩ ልዩና ለስብሰባ ዕቃ ግዥ (ታደለች በየነ)")</f>
        <v>ልዩ ልዩና ለስብሰባ ዕቃ ግዥ (ታደለች በየነ)</v>
      </c>
      <c r="C8" s="14" t="str">
        <f>IFERROR(__xludf.DUMMYFUNCTION("""COMPUTED_VALUE"""),"በባንክ ያለ ጥሬ ገንዘብ(dr)")</f>
        <v>በባንክ ያለ ጥሬ ገንዘብ(dr)</v>
      </c>
    </row>
    <row r="9" ht="27.0" customHeight="1">
      <c r="A9" s="14" t="str">
        <f>IFERROR(__xludf.DUMMYFUNCTION("""COMPUTED_VALUE"""),"ልዩ ልዩና ለስብሰባ ዕቃ ግዥ (ታደለች በየነ)")</f>
        <v>ልዩ ልዩና ለስብሰባ ዕቃ ግዥ (ታደለች በየነ)</v>
      </c>
      <c r="B9" s="14" t="str">
        <f>IFERROR(__xludf.DUMMYFUNCTION("""COMPUTED_VALUE"""),"ፒቲ ካሽ ወጪ (ሰብለ ሉዕልሰገድ)")</f>
        <v>ፒቲ ካሽ ወጪ (ሰብለ ሉዕልሰገድ)</v>
      </c>
      <c r="C9" s="14" t="str">
        <f>IFERROR(__xludf.DUMMYFUNCTION("""COMPUTED_VALUE"""),"በባንክ ያለ ጥሬ ገንዘብ(cr)")</f>
        <v>በባንክ ያለ ጥሬ ገንዘብ(cr)</v>
      </c>
    </row>
    <row r="10" ht="27.0" customHeight="1">
      <c r="A10" s="14" t="str">
        <f>IFERROR(__xludf.DUMMYFUNCTION("""COMPUTED_VALUE"""),"ፒቲ ካሽ ወጪ (ሰብለ ሉዕልሰገድ)")</f>
        <v>ፒቲ ካሽ ወጪ (ሰብለ ሉዕልሰገድ)</v>
      </c>
      <c r="B10" s="14" t="str">
        <f>IFERROR(__xludf.DUMMYFUNCTION("""COMPUTED_VALUE"""),"የታሸገ ውሃ ግዥ")</f>
        <v>የታሸገ ውሃ ግዥ</v>
      </c>
      <c r="C10" s="14" t="str">
        <f>IFERROR(__xludf.DUMMYFUNCTION("""COMPUTED_VALUE"""),"የዶሞዝ ቅድሚያ ክፍያ")</f>
        <v>የዶሞዝ ቅድሚያ ክፍያ</v>
      </c>
    </row>
    <row r="11" ht="27.0" customHeight="1">
      <c r="A11" s="14" t="str">
        <f>IFERROR(__xludf.DUMMYFUNCTION("""COMPUTED_VALUE"""),"የታሸገ ውሃ ግዥ")</f>
        <v>የታሸገ ውሃ ግዥ</v>
      </c>
      <c r="B11" s="14" t="str">
        <f>IFERROR(__xludf.DUMMYFUNCTION("""COMPUTED_VALUE"""),"የተፈጨ ቡና ግዥ")</f>
        <v>የተፈጨ ቡና ግዥ</v>
      </c>
      <c r="C11" s="14" t="str">
        <f>IFERROR(__xludf.DUMMYFUNCTION("""COMPUTED_VALUE"""),"የዶሞዝ ስራ ግብር")</f>
        <v>የዶሞዝ ስራ ግብር</v>
      </c>
    </row>
    <row r="12" ht="27.0" customHeight="1">
      <c r="A12" s="14" t="str">
        <f>IFERROR(__xludf.DUMMYFUNCTION("""COMPUTED_VALUE"""),"የተፈጨ ቡና ግዥ")</f>
        <v>የተፈጨ ቡና ግዥ</v>
      </c>
      <c r="B12" s="14" t="str">
        <f>IFERROR(__xludf.DUMMYFUNCTION("""COMPUTED_VALUE"""),"ለምግብ ዕቃ ግዥ የወጣ ባንክ ተመልሽ ገቢ ")</f>
        <v>ለምግብ ዕቃ ግዥ የወጣ ባንክ ተመልሽ ገቢ </v>
      </c>
      <c r="C12" s="14" t="str">
        <f>IFERROR(__xludf.DUMMYFUNCTION("""COMPUTED_VALUE"""),"የዕቃ ግዥ ቅድሚያ ክፍያ")</f>
        <v>የዕቃ ግዥ ቅድሚያ ክፍያ</v>
      </c>
      <c r="F12" s="1" t="s">
        <v>134</v>
      </c>
    </row>
    <row r="13" ht="27.0" customHeight="1">
      <c r="A13" s="14" t="str">
        <f>IFERROR(__xludf.DUMMYFUNCTION("""COMPUTED_VALUE"""),"ለምግብ ዕቃ ግዥ የወጣ ባንክ ተመልሽ ገቢ ")</f>
        <v>ለምግብ ዕቃ ግዥ የወጣ ባንክ ተመልሽ ገቢ </v>
      </c>
      <c r="B13" s="14" t="str">
        <f>IFERROR(__xludf.DUMMYFUNCTION("""COMPUTED_VALUE"""),"የዱቤ መስተንግዶ ተሰብሳቢ ገቢ")</f>
        <v>የዱቤ መስተንግዶ ተሰብሳቢ ገቢ</v>
      </c>
      <c r="C13" s="14" t="str">
        <f>IFERROR(__xludf.DUMMYFUNCTION("""COMPUTED_VALUE"""),"የወተት ግዥ ቅድሚያ ክፍያ")</f>
        <v>የወተት ግዥ ቅድሚያ ክፍያ</v>
      </c>
    </row>
    <row r="14" ht="27.0" customHeight="1">
      <c r="A14" s="14" t="str">
        <f>IFERROR(__xludf.DUMMYFUNCTION("""COMPUTED_VALUE"""),"የዱቤ መስተንግዶ ተሰብሳቢ ገቢ")</f>
        <v>የዱቤ መስተንግዶ ተሰብሳቢ ገቢ</v>
      </c>
      <c r="B14" s="14" t="str">
        <f>IFERROR(__xludf.DUMMYFUNCTION("""COMPUTED_VALUE"""),"ለምግብ ዕቃ ግዥ የወጣ ባንክ ተመልሽ ገቢ")</f>
        <v>ለምግብ ዕቃ ግዥ የወጣ ባንክ ተመልሽ ገቢ</v>
      </c>
      <c r="C14" s="14" t="str">
        <f>IFERROR(__xludf.DUMMYFUNCTION("""COMPUTED_VALUE"""),"ዱቤ መስተንግዶ ተሰብሳቢ")</f>
        <v>ዱቤ መስተንግዶ ተሰብሳቢ</v>
      </c>
    </row>
    <row r="15" ht="27.0" customHeight="1">
      <c r="A15" s="14" t="str">
        <f>IFERROR(__xludf.DUMMYFUNCTION("""COMPUTED_VALUE"""),"ለምግብ ዕቃ ግዥ የወጣ ባንክ ተመልሽ ገቢ")</f>
        <v>ለምግብ ዕቃ ግዥ የወጣ ባንክ ተመልሽ ገቢ</v>
      </c>
      <c r="C15" s="14" t="str">
        <f>IFERROR(__xludf.DUMMYFUNCTION("""COMPUTED_VALUE"""),"ቫት ታክስና ዊዚሊዲግ")</f>
        <v>ቫት ታክስና ዊዚሊዲግ</v>
      </c>
    </row>
    <row r="16" ht="27.0" customHeight="1">
      <c r="C16" s="14" t="str">
        <f>IFERROR(__xludf.DUMMYFUNCTION("""COMPUTED_VALUE"""),"የምግብ ዕቃ ግዥ")</f>
        <v>የምግብ ዕቃ ግዥ</v>
      </c>
    </row>
    <row r="17" ht="27.0" customHeight="1">
      <c r="C17" s="14" t="str">
        <f>IFERROR(__xludf.DUMMYFUNCTION("""COMPUTED_VALUE"""),"የታሸገ ውሃና ለስላሰ ግዥ")</f>
        <v>የታሸገ ውሃና ለስላሰ ግዥ</v>
      </c>
    </row>
    <row r="18" ht="27.0" customHeight="1">
      <c r="C18" s="14" t="str">
        <f>IFERROR(__xludf.DUMMYFUNCTION("""COMPUTED_VALUE"""),"የቱኩስ መጠጥ ግዥ ")</f>
        <v>የቱኩስ መጠጥ ግዥ </v>
      </c>
    </row>
    <row r="19" ht="27.0" customHeight="1">
      <c r="C19" s="14" t="str">
        <f>IFERROR(__xludf.DUMMYFUNCTION("""COMPUTED_VALUE"""),"የሌሎች  ዕቃዎች ግዥ")</f>
        <v>የሌሎች  ዕቃዎች ግዥ</v>
      </c>
    </row>
    <row r="20" ht="27.0" customHeight="1">
      <c r="C20" s="14" t="str">
        <f>IFERROR(__xludf.DUMMYFUNCTION("""COMPUTED_VALUE"""),"የምግብ ሽያጭ")</f>
        <v>የምግብ ሽያጭ</v>
      </c>
    </row>
    <row r="21" ht="27.0" customHeight="1">
      <c r="C21" s="14" t="str">
        <f>IFERROR(__xludf.DUMMYFUNCTION("""COMPUTED_VALUE"""),"የታሸገ ውሃና ለስላሰ ሽያጪ")</f>
        <v>የታሸገ ውሃና ለስላሰ ሽያጪ</v>
      </c>
    </row>
    <row r="22" ht="27.0" customHeight="1">
      <c r="C22" s="14" t="str">
        <f>IFERROR(__xludf.DUMMYFUNCTION("""COMPUTED_VALUE"""),"የትኩስ መጠጥ ሽያጪ ")</f>
        <v>የትኩስ መጠጥ ሽያጪ </v>
      </c>
    </row>
    <row r="23" ht="27.0" customHeight="1">
      <c r="C23" s="14" t="str">
        <f>IFERROR(__xludf.DUMMYFUNCTION("""COMPUTED_VALUE"""),"የካፈቴሪያ ሰርቪስ ቻርጅ")</f>
        <v>የካፈቴሪያ ሰርቪስ ቻርጅ</v>
      </c>
    </row>
    <row r="24" ht="27.0" customHeight="1">
      <c r="C24" s="14" t="str">
        <f>IFERROR(__xludf.DUMMYFUNCTION("""COMPUTED_VALUE"""),"የስራተኞች ሰርቪስ ቻርጅ")</f>
        <v>የስራተኞች ሰርቪስ ቻርጅ</v>
      </c>
    </row>
    <row r="25" ht="27.0" customHeight="1">
      <c r="C25" s="14" t="str">
        <f>IFERROR(__xludf.DUMMYFUNCTION("""COMPUTED_VALUE"""),"የውሻ ምግብ ሽያጭ")</f>
        <v>የውሻ ምግብ ሽያጭ</v>
      </c>
    </row>
    <row r="26" ht="27.0" customHeight="1">
      <c r="C26" s="14" t="str">
        <f>IFERROR(__xludf.DUMMYFUNCTION("""COMPUTED_VALUE"""),"አሮጌ ዕቃ ሽያጪ")</f>
        <v>አሮጌ ዕቃ ሽያጪ</v>
      </c>
    </row>
    <row r="27" ht="27.0" customHeight="1">
      <c r="C27" s="14" t="str">
        <f>IFERROR(__xludf.DUMMYFUNCTION("""COMPUTED_VALUE"""),"የተሰበረና የጠፋ ዕቃ መተኪያ")</f>
        <v>የተሰበረና የጠፋ ዕቃ መተኪያ</v>
      </c>
    </row>
    <row r="28" ht="27.0" customHeight="1">
      <c r="C28" s="14" t="str">
        <f>IFERROR(__xludf.DUMMYFUNCTION("""COMPUTED_VALUE"""),"የዶሞዝ ተመላሽ")</f>
        <v>የዶሞዝ ተመላሽ</v>
      </c>
    </row>
    <row r="29" ht="27.0" customHeight="1">
      <c r="C29" s="14" t="str">
        <f>IFERROR(__xludf.DUMMYFUNCTION("""COMPUTED_VALUE"""),"Anything Else")</f>
        <v>Anything Else</v>
      </c>
    </row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27.0" customHeight="1"/>
    <row r="102" ht="27.0" customHeight="1"/>
    <row r="103" ht="27.0" customHeight="1"/>
    <row r="104" ht="27.0" customHeight="1"/>
    <row r="105" ht="27.0" customHeight="1"/>
    <row r="106" ht="27.0" customHeight="1"/>
    <row r="107" ht="27.0" customHeight="1"/>
    <row r="108" ht="27.0" customHeight="1"/>
    <row r="109" ht="27.0" customHeight="1"/>
    <row r="110" ht="27.0" customHeight="1"/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6.13"/>
    <col customWidth="1" min="3" max="3" width="14.13"/>
    <col customWidth="1" min="4" max="4" width="25.13"/>
    <col customWidth="1" min="5" max="5" width="22.5"/>
    <col customWidth="1" min="6" max="6" width="22.25"/>
    <col customWidth="1" min="7" max="26" width="29.75"/>
  </cols>
  <sheetData>
    <row r="1">
      <c r="A1" s="15" t="s">
        <v>71</v>
      </c>
      <c r="B1" s="16" t="s">
        <v>70</v>
      </c>
      <c r="C1" s="15" t="s">
        <v>72</v>
      </c>
      <c r="D1" s="16" t="s">
        <v>73</v>
      </c>
      <c r="E1" s="16" t="s">
        <v>85</v>
      </c>
      <c r="F1" s="16" t="s">
        <v>86</v>
      </c>
      <c r="G1" s="16" t="s">
        <v>79</v>
      </c>
      <c r="H1" s="16" t="s">
        <v>97</v>
      </c>
      <c r="I1" s="16" t="s">
        <v>89</v>
      </c>
      <c r="J1" s="16" t="s">
        <v>76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>
        <v>42617.0</v>
      </c>
      <c r="B2" s="1" t="s">
        <v>104</v>
      </c>
      <c r="C2" s="7">
        <v>9366.0</v>
      </c>
      <c r="D2" s="7">
        <v>2.4030485E7</v>
      </c>
      <c r="E2" s="1">
        <v>5001.0</v>
      </c>
    </row>
    <row r="3">
      <c r="A3" s="1" t="s">
        <v>135</v>
      </c>
    </row>
    <row r="4">
      <c r="B4" s="18" t="s">
        <v>136</v>
      </c>
    </row>
    <row r="5">
      <c r="B5" s="1" t="s">
        <v>137</v>
      </c>
    </row>
  </sheetData>
  <mergeCells count="2">
    <mergeCell ref="B4:D4"/>
    <mergeCell ref="B5:D7"/>
  </mergeCells>
  <dataValidations>
    <dataValidation type="list" allowBlank="1" showErrorMessage="1" sqref="B2">
      <formula1>Sheet14!$B$1:$B$13</formula1>
    </dataValidation>
    <dataValidation type="list" allowBlank="1" showErrorMessage="1" sqref="D1:Z1">
      <formula1>Sheet14!$C$1:$C1000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