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RomodanEA\Desktop\Проектная практика\ProjectPractice\"/>
    </mc:Choice>
  </mc:AlternateContent>
  <xr:revisionPtr revIDLastSave="0" documentId="13_ncr:1_{DF87283B-D334-41A3-86C0-9D902CF586F6}" xr6:coauthVersionLast="47" xr6:coauthVersionMax="47" xr10:uidLastSave="{00000000-0000-0000-0000-000000000000}"/>
  <bookViews>
    <workbookView xWindow="-108" yWindow="-108" windowWidth="23256" windowHeight="13176" activeTab="1" xr2:uid="{00000000-000D-0000-FFFF-FFFF00000000}"/>
  </bookViews>
  <sheets>
    <sheet name="СборНагрузок" sheetId="1" r:id="rId1"/>
    <sheet name="РасчётБалок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2" l="1"/>
  <c r="B4" i="2" s="1"/>
  <c r="F3" i="2"/>
  <c r="C4" i="2"/>
  <c r="C3" i="2"/>
  <c r="G11" i="1"/>
  <c r="E11" i="1"/>
  <c r="E10" i="1"/>
  <c r="C7" i="1"/>
  <c r="G4" i="2"/>
  <c r="G2" i="1"/>
  <c r="E3" i="1"/>
  <c r="G3" i="1"/>
  <c r="E4" i="1"/>
  <c r="G4" i="1"/>
  <c r="H4" i="1"/>
  <c r="D2" i="1" s="1"/>
  <c r="C2" i="1" s="1"/>
  <c r="E5" i="1"/>
  <c r="G5" i="1" s="1"/>
  <c r="E6" i="1"/>
  <c r="G6" i="1" s="1"/>
  <c r="G7" i="1"/>
  <c r="G9" i="1"/>
  <c r="B3" i="2" l="1"/>
  <c r="D7" i="1"/>
  <c r="H2" i="1"/>
  <c r="H5" i="1" s="1"/>
</calcChain>
</file>

<file path=xl/sharedStrings.xml><?xml version="1.0" encoding="utf-8"?>
<sst xmlns="http://schemas.openxmlformats.org/spreadsheetml/2006/main" count="48" uniqueCount="43">
  <si>
    <t>№ п/п</t>
  </si>
  <si>
    <t>Наименование</t>
  </si>
  <si>
    <t>γf</t>
  </si>
  <si>
    <t>Qp</t>
  </si>
  <si>
    <t>ρ</t>
  </si>
  <si>
    <t>Снег</t>
  </si>
  <si>
    <t>ПВХ мембрана</t>
  </si>
  <si>
    <t>Утеплитель
Базальтовая вата</t>
  </si>
  <si>
    <t>Керамзито-бетон</t>
  </si>
  <si>
    <t>Профнастил</t>
  </si>
  <si>
    <t>№ ГОСТ</t>
  </si>
  <si>
    <t>24045-2016</t>
  </si>
  <si>
    <t>18124-2012</t>
  </si>
  <si>
    <t>Хризотилцем. лист</t>
  </si>
  <si>
    <t>h</t>
  </si>
  <si>
    <t>мм</t>
  </si>
  <si>
    <t>Единицы измерения</t>
  </si>
  <si>
    <t xml:space="preserve">Qн, </t>
  </si>
  <si>
    <r>
      <t>кг/м</t>
    </r>
    <r>
      <rPr>
        <vertAlign val="superscript"/>
        <sz val="11"/>
        <color theme="1"/>
        <rFont val="Inter"/>
        <charset val="204"/>
      </rPr>
      <t>2</t>
    </r>
  </si>
  <si>
    <r>
      <t>кг/м</t>
    </r>
    <r>
      <rPr>
        <vertAlign val="superscript"/>
        <sz val="11"/>
        <color theme="1"/>
        <rFont val="Inter"/>
        <charset val="204"/>
      </rPr>
      <t>3</t>
    </r>
  </si>
  <si>
    <t>плотность</t>
  </si>
  <si>
    <t>толщина</t>
  </si>
  <si>
    <t>нагрузка</t>
  </si>
  <si>
    <t>коэф</t>
  </si>
  <si>
    <t>СП 20.13330.2016</t>
  </si>
  <si>
    <t>Величина</t>
  </si>
  <si>
    <t>Норматив</t>
  </si>
  <si>
    <t>Расчётная</t>
  </si>
  <si>
    <t>Единица</t>
  </si>
  <si>
    <t>кг/м</t>
  </si>
  <si>
    <t>м</t>
  </si>
  <si>
    <t>Второстепенные балки - ГОСТ 30245-2012</t>
  </si>
  <si>
    <t>40x40x2,0</t>
  </si>
  <si>
    <t>b</t>
  </si>
  <si>
    <t>f</t>
  </si>
  <si>
    <t>q</t>
  </si>
  <si>
    <t>l</t>
  </si>
  <si>
    <t>E</t>
  </si>
  <si>
    <t>J</t>
  </si>
  <si>
    <t>Сечение</t>
  </si>
  <si>
    <r>
      <t>b</t>
    </r>
    <r>
      <rPr>
        <vertAlign val="subscript"/>
        <sz val="11"/>
        <color theme="1"/>
        <rFont val="Inter"/>
        <charset val="204"/>
      </rPr>
      <t>гр</t>
    </r>
  </si>
  <si>
    <r>
      <t>м</t>
    </r>
    <r>
      <rPr>
        <vertAlign val="superscript"/>
        <sz val="11"/>
        <color theme="1"/>
        <rFont val="Inter"/>
        <charset val="204"/>
      </rPr>
      <t>4</t>
    </r>
  </si>
  <si>
    <r>
      <t>cм</t>
    </r>
    <r>
      <rPr>
        <vertAlign val="superscript"/>
        <sz val="11"/>
        <color theme="1"/>
        <rFont val="Inter"/>
        <charset val="204"/>
      </rPr>
      <t>4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</si>
</sst>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Inter"/>
      <charset val="204"/>
    </font>
    <font>
      <vertAlign val="superscript"/>
      <sz val="11"/>
      <color theme="1"/>
      <name val="Inter"/>
      <charset val="204"/>
    </font>
    <font>
      <sz val="8"/>
      <color theme="1"/>
      <name val="Inter"/>
      <charset val="204"/>
    </font>
    <font>
      <b/>
      <sz val="11"/>
      <color theme="1"/>
      <name val="Inter"/>
      <charset val="204"/>
    </font>
    <font>
      <i/>
      <sz val="11"/>
      <color theme="1"/>
      <name val="Cambria"/>
      <family val="1"/>
      <charset val="204"/>
    </font>
    <font>
      <vertAlign val="subscript"/>
      <sz val="11"/>
      <color theme="1"/>
      <name val="Inter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2" xfId="0" applyFont="1" applyBorder="1" applyAlignment="1">
      <alignment horizontal="left" vertical="center"/>
    </xf>
    <xf numFmtId="0" fontId="1" fillId="0" borderId="1" xfId="0" applyFont="1" applyBorder="1" applyAlignment="1">
      <alignment vertical="center"/>
    </xf>
    <xf numFmtId="2" fontId="1" fillId="0" borderId="1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vertical="center"/>
    </xf>
    <xf numFmtId="2" fontId="1" fillId="0" borderId="5" xfId="0" applyNumberFormat="1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vertical="center"/>
    </xf>
    <xf numFmtId="2" fontId="1" fillId="0" borderId="7" xfId="0" applyNumberFormat="1" applyFont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/>
    <xf numFmtId="0" fontId="1" fillId="2" borderId="11" xfId="0" applyFont="1" applyFill="1" applyBorder="1"/>
    <xf numFmtId="0" fontId="3" fillId="0" borderId="11" xfId="0" applyFont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/>
    <xf numFmtId="0" fontId="1" fillId="0" borderId="13" xfId="0" applyFont="1" applyBorder="1" applyAlignment="1">
      <alignment horizontal="left" vertical="center"/>
    </xf>
    <xf numFmtId="0" fontId="1" fillId="0" borderId="14" xfId="0" applyFont="1" applyBorder="1" applyAlignment="1">
      <alignment horizontal="center" vertical="center"/>
    </xf>
    <xf numFmtId="0" fontId="1" fillId="0" borderId="0" xfId="0" applyFont="1"/>
    <xf numFmtId="0" fontId="4" fillId="0" borderId="0" xfId="0" applyFont="1" applyAlignment="1"/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left" vertical="center"/>
    </xf>
    <xf numFmtId="0" fontId="1" fillId="0" borderId="17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0" fontId="4" fillId="0" borderId="31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2" borderId="25" xfId="0" applyFont="1" applyFill="1" applyBorder="1" applyAlignment="1">
      <alignment horizontal="center" vertical="center"/>
    </xf>
    <xf numFmtId="0" fontId="1" fillId="2" borderId="26" xfId="0" applyFont="1" applyFill="1" applyBorder="1" applyAlignment="1">
      <alignment horizontal="center" vertical="center"/>
    </xf>
    <xf numFmtId="0" fontId="1" fillId="2" borderId="27" xfId="0" applyFont="1" applyFill="1" applyBorder="1" applyAlignment="1">
      <alignment horizontal="center" vertical="center"/>
    </xf>
    <xf numFmtId="0" fontId="1" fillId="2" borderId="28" xfId="0" applyFont="1" applyFill="1" applyBorder="1" applyAlignment="1">
      <alignment horizontal="center" vertical="center"/>
    </xf>
    <xf numFmtId="0" fontId="1" fillId="2" borderId="32" xfId="0" applyFont="1" applyFill="1" applyBorder="1" applyAlignment="1">
      <alignment horizontal="left" vertical="center"/>
    </xf>
    <xf numFmtId="0" fontId="5" fillId="2" borderId="33" xfId="0" applyFont="1" applyFill="1" applyBorder="1" applyAlignment="1">
      <alignment horizontal="center" vertical="center"/>
    </xf>
    <xf numFmtId="0" fontId="5" fillId="2" borderId="34" xfId="0" applyFont="1" applyFill="1" applyBorder="1" applyAlignment="1">
      <alignment horizontal="center" vertical="center"/>
    </xf>
    <xf numFmtId="0" fontId="5" fillId="2" borderId="35" xfId="0" applyFont="1" applyFill="1" applyBorder="1" applyAlignment="1">
      <alignment horizontal="center" vertical="center"/>
    </xf>
    <xf numFmtId="0" fontId="5" fillId="2" borderId="24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left" vertical="center"/>
    </xf>
    <xf numFmtId="0" fontId="1" fillId="0" borderId="21" xfId="0" applyFont="1" applyBorder="1" applyAlignment="1">
      <alignment horizontal="left" vertical="center"/>
    </xf>
    <xf numFmtId="0" fontId="1" fillId="0" borderId="15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</cellXfs>
  <cellStyles count="1">
    <cellStyle name="Обычный" xfId="0" builtinId="0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nter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nter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nter"/>
        <charset val="204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nter"/>
        <charset val="204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nter"/>
        <charset val="204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nter"/>
        <charset val="204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nter"/>
        <charset val="204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nter"/>
        <charset val="204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nter"/>
        <charset val="204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nter"/>
        <charset val="204"/>
        <scheme val="none"/>
      </font>
      <alignment horizontal="left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645CFB6-B0BD-4446-9F44-E628F3BF8E11}" name="Таблица1" displayName="Таблица1" ref="A1:H7" totalsRowShown="0" headerRowDxfId="1" dataDxfId="0" tableBorderDxfId="10">
  <tableColumns count="8">
    <tableColumn id="1" xr3:uid="{8183B60A-E10C-4A2E-92F1-AF84282C6280}" name="№ п/п" dataDxfId="9"/>
    <tableColumn id="2" xr3:uid="{A9B5C510-C500-4B6B-A610-EE651E35788C}" name="Наименование" dataDxfId="8"/>
    <tableColumn id="3" xr3:uid="{BD971CA7-2305-4C0C-839D-A359F4BD63F7}" name="ρ" dataDxfId="7"/>
    <tableColumn id="4" xr3:uid="{41A4268E-525C-47E5-A064-5232788AFB22}" name="h" dataDxfId="6"/>
    <tableColumn id="5" xr3:uid="{1A43476B-C444-4C63-905B-9532CA4DE150}" name="Qн, " dataDxfId="5">
      <calculatedColumnFormula>C2*D2/1000</calculatedColumnFormula>
    </tableColumn>
    <tableColumn id="6" xr3:uid="{101A6059-660B-45D5-909E-4820653C046A}" name="γf" dataDxfId="4"/>
    <tableColumn id="7" xr3:uid="{AF3EEBC6-68E0-4413-8258-2E8F49BDB9F4}" name="Qp" dataDxfId="3">
      <calculatedColumnFormula>E2*F2</calculatedColumnFormula>
    </tableColumn>
    <tableColumn id="8" xr3:uid="{F0C0D757-D5DD-47AF-812E-47A755CB3B6D}" name="№ ГОСТ" dataDxfId="2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"/>
  <sheetViews>
    <sheetView zoomScale="220" zoomScaleNormal="220" workbookViewId="0">
      <selection activeCell="H12" sqref="H12"/>
    </sheetView>
  </sheetViews>
  <sheetFormatPr defaultColWidth="8.88671875" defaultRowHeight="13.8" x14ac:dyDescent="0.25"/>
  <cols>
    <col min="1" max="1" width="7.5546875" style="21" bestFit="1" customWidth="1"/>
    <col min="2" max="2" width="22" style="21" bestFit="1" customWidth="1"/>
    <col min="3" max="3" width="9.5546875" style="21" bestFit="1" customWidth="1"/>
    <col min="4" max="4" width="8" style="21" bestFit="1" customWidth="1"/>
    <col min="5" max="5" width="8.44140625" style="21" bestFit="1" customWidth="1"/>
    <col min="6" max="6" width="6.33203125" style="21" bestFit="1" customWidth="1"/>
    <col min="7" max="7" width="9" style="21" bestFit="1" customWidth="1"/>
    <col min="8" max="8" width="20.44140625" style="21" bestFit="1" customWidth="1"/>
    <col min="9" max="16384" width="8.88671875" style="21"/>
  </cols>
  <sheetData>
    <row r="1" spans="1:8" ht="14.4" thickBot="1" x14ac:dyDescent="0.3">
      <c r="A1" s="30" t="s">
        <v>0</v>
      </c>
      <c r="B1" s="30" t="s">
        <v>1</v>
      </c>
      <c r="C1" s="30" t="s">
        <v>4</v>
      </c>
      <c r="D1" s="30" t="s">
        <v>14</v>
      </c>
      <c r="E1" s="30" t="s">
        <v>17</v>
      </c>
      <c r="F1" s="30" t="s">
        <v>2</v>
      </c>
      <c r="G1" s="30" t="s">
        <v>3</v>
      </c>
      <c r="H1" s="30" t="s">
        <v>10</v>
      </c>
    </row>
    <row r="2" spans="1:8" x14ac:dyDescent="0.25">
      <c r="A2" s="19">
        <v>1</v>
      </c>
      <c r="B2" s="10" t="s">
        <v>5</v>
      </c>
      <c r="C2" s="11" t="str">
        <f>Таблица1[[#This Row],[h]]</f>
        <v>-</v>
      </c>
      <c r="D2" s="11" t="str">
        <f>H4</f>
        <v>-</v>
      </c>
      <c r="E2" s="11">
        <v>150</v>
      </c>
      <c r="F2" s="11">
        <v>1.4</v>
      </c>
      <c r="G2" s="11">
        <f>E2*F2</f>
        <v>210</v>
      </c>
      <c r="H2" s="20" t="str">
        <f>H4</f>
        <v>-</v>
      </c>
    </row>
    <row r="3" spans="1:8" x14ac:dyDescent="0.25">
      <c r="A3" s="1">
        <v>2</v>
      </c>
      <c r="B3" s="2" t="s">
        <v>6</v>
      </c>
      <c r="C3" s="3">
        <v>1300</v>
      </c>
      <c r="D3" s="3">
        <v>1.5</v>
      </c>
      <c r="E3" s="3">
        <f t="shared" ref="E3:E6" si="0">C3*D3/1000</f>
        <v>1.95</v>
      </c>
      <c r="F3" s="3">
        <v>1.1000000000000001</v>
      </c>
      <c r="G3" s="3">
        <f t="shared" ref="G3:G7" si="1">E3*F3</f>
        <v>2.145</v>
      </c>
      <c r="H3" s="4" t="s">
        <v>24</v>
      </c>
    </row>
    <row r="4" spans="1:8" ht="27.6" x14ac:dyDescent="0.25">
      <c r="A4" s="1">
        <v>3</v>
      </c>
      <c r="B4" s="5" t="s">
        <v>7</v>
      </c>
      <c r="C4" s="3">
        <v>100</v>
      </c>
      <c r="D4" s="3">
        <v>150</v>
      </c>
      <c r="E4" s="3">
        <f t="shared" si="0"/>
        <v>15</v>
      </c>
      <c r="F4" s="3">
        <v>1.2</v>
      </c>
      <c r="G4" s="3">
        <f t="shared" si="1"/>
        <v>18</v>
      </c>
      <c r="H4" s="4" t="str">
        <f>"-"</f>
        <v>-</v>
      </c>
    </row>
    <row r="5" spans="1:8" x14ac:dyDescent="0.25">
      <c r="A5" s="1">
        <v>4</v>
      </c>
      <c r="B5" s="2" t="s">
        <v>8</v>
      </c>
      <c r="C5" s="3">
        <v>800</v>
      </c>
      <c r="D5" s="3">
        <v>90</v>
      </c>
      <c r="E5" s="3">
        <f t="shared" si="0"/>
        <v>72</v>
      </c>
      <c r="F5" s="3">
        <v>1.2</v>
      </c>
      <c r="G5" s="3">
        <f t="shared" si="1"/>
        <v>86.399999999999991</v>
      </c>
      <c r="H5" s="4" t="str">
        <f>H2</f>
        <v>-</v>
      </c>
    </row>
    <row r="6" spans="1:8" x14ac:dyDescent="0.25">
      <c r="A6" s="1">
        <v>5</v>
      </c>
      <c r="B6" s="2" t="s">
        <v>13</v>
      </c>
      <c r="C6" s="3">
        <v>1800</v>
      </c>
      <c r="D6" s="3">
        <v>10</v>
      </c>
      <c r="E6" s="3">
        <f t="shared" si="0"/>
        <v>18</v>
      </c>
      <c r="F6" s="3">
        <v>1.2</v>
      </c>
      <c r="G6" s="3">
        <f t="shared" si="1"/>
        <v>21.599999999999998</v>
      </c>
      <c r="H6" s="4" t="s">
        <v>12</v>
      </c>
    </row>
    <row r="7" spans="1:8" x14ac:dyDescent="0.25">
      <c r="A7" s="6">
        <v>6</v>
      </c>
      <c r="B7" s="7" t="s">
        <v>9</v>
      </c>
      <c r="C7" s="8" t="str">
        <f>C2</f>
        <v>-</v>
      </c>
      <c r="D7" s="8" t="str">
        <f>D2</f>
        <v>-</v>
      </c>
      <c r="E7" s="8">
        <v>14</v>
      </c>
      <c r="F7" s="8">
        <v>1.05</v>
      </c>
      <c r="G7" s="8">
        <f t="shared" si="1"/>
        <v>14.700000000000001</v>
      </c>
      <c r="H7" s="9" t="s">
        <v>11</v>
      </c>
    </row>
    <row r="8" spans="1:8" ht="16.2" x14ac:dyDescent="0.25">
      <c r="A8" s="31" t="s">
        <v>16</v>
      </c>
      <c r="B8" s="32"/>
      <c r="C8" s="30" t="s">
        <v>19</v>
      </c>
      <c r="D8" s="30" t="s">
        <v>15</v>
      </c>
      <c r="E8" s="30" t="s">
        <v>18</v>
      </c>
      <c r="F8" s="12" t="s">
        <v>23</v>
      </c>
      <c r="G8" s="30" t="s">
        <v>18</v>
      </c>
      <c r="H8" s="13"/>
    </row>
    <row r="9" spans="1:8" ht="14.4" thickBot="1" x14ac:dyDescent="0.3">
      <c r="A9" s="14"/>
      <c r="B9" s="15"/>
      <c r="C9" s="16" t="s">
        <v>20</v>
      </c>
      <c r="D9" s="16" t="s">
        <v>21</v>
      </c>
      <c r="E9" s="16" t="s">
        <v>22</v>
      </c>
      <c r="F9" s="17"/>
      <c r="G9" s="16" t="str">
        <f>E9</f>
        <v>нагрузка</v>
      </c>
      <c r="H9" s="18"/>
    </row>
    <row r="10" spans="1:8" ht="16.2" x14ac:dyDescent="0.35">
      <c r="D10" s="53" t="s">
        <v>40</v>
      </c>
      <c r="E10" s="54">
        <f>SUM(Таблица1[Qн, ])</f>
        <v>270.95</v>
      </c>
      <c r="F10" s="53"/>
      <c r="G10" s="54">
        <v>360.04500000000002</v>
      </c>
    </row>
    <row r="11" spans="1:8" x14ac:dyDescent="0.25">
      <c r="D11" s="53">
        <v>2</v>
      </c>
      <c r="E11" s="53">
        <f>D11*E10</f>
        <v>541.9</v>
      </c>
      <c r="F11" s="53"/>
      <c r="G11" s="53">
        <f>D11*G10</f>
        <v>720.09</v>
      </c>
    </row>
  </sheetData>
  <mergeCells count="1">
    <mergeCell ref="A8:B8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CDC94-8D65-44A4-8AE5-D87CCC3BD610}">
  <dimension ref="A1:M5"/>
  <sheetViews>
    <sheetView tabSelected="1" zoomScale="205" zoomScaleNormal="355" workbookViewId="0">
      <selection activeCell="F8" sqref="F8"/>
    </sheetView>
  </sheetViews>
  <sheetFormatPr defaultColWidth="9.109375" defaultRowHeight="13.8" x14ac:dyDescent="0.25"/>
  <cols>
    <col min="1" max="1" width="11.33203125" style="21" bestFit="1" customWidth="1"/>
    <col min="2" max="2" width="15.6640625" style="21" bestFit="1" customWidth="1"/>
    <col min="3" max="3" width="9" style="21" bestFit="1" customWidth="1"/>
    <col min="4" max="4" width="2.5546875" style="21" bestFit="1" customWidth="1"/>
    <col min="5" max="5" width="15.77734375" style="21" bestFit="1" customWidth="1"/>
    <col min="6" max="6" width="6.33203125" style="21" bestFit="1" customWidth="1"/>
    <col min="7" max="7" width="11.33203125" style="21" bestFit="1" customWidth="1"/>
    <col min="8" max="16384" width="9.109375" style="21"/>
  </cols>
  <sheetData>
    <row r="1" spans="1:13" ht="14.4" thickBot="1" x14ac:dyDescent="0.3">
      <c r="A1" s="27"/>
      <c r="B1" s="33" t="s">
        <v>31</v>
      </c>
      <c r="C1" s="34"/>
      <c r="D1" s="34"/>
      <c r="E1" s="34"/>
      <c r="F1" s="35"/>
      <c r="G1" s="29" t="s">
        <v>39</v>
      </c>
      <c r="H1" s="22"/>
      <c r="I1" s="22"/>
      <c r="J1" s="22"/>
      <c r="K1" s="22"/>
      <c r="L1" s="22"/>
      <c r="M1" s="22"/>
    </row>
    <row r="2" spans="1:13" ht="14.4" thickBot="1" x14ac:dyDescent="0.3">
      <c r="A2" s="41" t="s">
        <v>28</v>
      </c>
      <c r="B2" s="42" t="s">
        <v>34</v>
      </c>
      <c r="C2" s="43" t="s">
        <v>35</v>
      </c>
      <c r="D2" s="43" t="s">
        <v>36</v>
      </c>
      <c r="E2" s="43" t="s">
        <v>37</v>
      </c>
      <c r="F2" s="44" t="s">
        <v>38</v>
      </c>
      <c r="G2" s="45" t="s">
        <v>33</v>
      </c>
      <c r="H2" s="44" t="s">
        <v>38</v>
      </c>
    </row>
    <row r="3" spans="1:13" x14ac:dyDescent="0.25">
      <c r="A3" s="47" t="s">
        <v>26</v>
      </c>
      <c r="B3" s="48">
        <f>5/384*(C3*D3^4)/(E3*F3)</f>
        <v>1.9329282622544516E-2</v>
      </c>
      <c r="C3" s="49">
        <f>СборНагрузок!E11</f>
        <v>541.9</v>
      </c>
      <c r="D3" s="50">
        <v>6</v>
      </c>
      <c r="E3" s="50">
        <v>20394324000</v>
      </c>
      <c r="F3" s="51">
        <f>(H3/100)^4</f>
        <v>2.3197323649600005E-5</v>
      </c>
      <c r="G3" s="52" t="s">
        <v>32</v>
      </c>
      <c r="H3" s="51">
        <v>6.94</v>
      </c>
    </row>
    <row r="4" spans="1:13" ht="14.4" thickBot="1" x14ac:dyDescent="0.3">
      <c r="A4" s="25" t="s">
        <v>27</v>
      </c>
      <c r="B4" s="26">
        <f>5/384*(C4*D3^4)/(E3*F4)</f>
        <v>2.5685224439321062E-2</v>
      </c>
      <c r="C4" s="23">
        <f>СборНагрузок!G11</f>
        <v>720.09</v>
      </c>
      <c r="D4" s="36"/>
      <c r="E4" s="36"/>
      <c r="F4" s="24">
        <f>(H4/100)^4</f>
        <v>2.3197323649600005E-5</v>
      </c>
      <c r="G4" s="28" t="str">
        <f>G3</f>
        <v>40x40x2,0</v>
      </c>
      <c r="H4" s="24">
        <v>6.94</v>
      </c>
    </row>
    <row r="5" spans="1:13" ht="16.8" thickBot="1" x14ac:dyDescent="0.3">
      <c r="A5" s="46" t="s">
        <v>25</v>
      </c>
      <c r="B5" s="37" t="s">
        <v>30</v>
      </c>
      <c r="C5" s="38" t="s">
        <v>29</v>
      </c>
      <c r="D5" s="38" t="s">
        <v>30</v>
      </c>
      <c r="E5" s="39" t="s">
        <v>18</v>
      </c>
      <c r="F5" s="39" t="s">
        <v>41</v>
      </c>
      <c r="G5" s="40" t="s">
        <v>15</v>
      </c>
      <c r="H5" s="39" t="s">
        <v>42</v>
      </c>
    </row>
  </sheetData>
  <mergeCells count="3">
    <mergeCell ref="B1:F1"/>
    <mergeCell ref="D3:D4"/>
    <mergeCell ref="E3:E4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СборНагрузок</vt:lpstr>
      <vt:lpstr>РасчётБалок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RomodanEA</dc:creator>
  <cp:lastModifiedBy>RomodanEA</cp:lastModifiedBy>
  <dcterms:created xsi:type="dcterms:W3CDTF">2015-06-05T18:19:34Z</dcterms:created>
  <dcterms:modified xsi:type="dcterms:W3CDTF">2024-06-24T07:31:58Z</dcterms:modified>
</cp:coreProperties>
</file>