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0\Desktop\"/>
    </mc:Choice>
  </mc:AlternateContent>
  <xr:revisionPtr revIDLastSave="0" documentId="13_ncr:1_{7C74CA66-0022-49C6-8A35-E847CB6503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汇总表" sheetId="1" r:id="rId1"/>
    <sheet name="重点群体" sheetId="14" r:id="rId2"/>
    <sheet name="财管职教181班（58）" sheetId="26" r:id="rId3"/>
    <sheet name="Sheet8" sheetId="33" r:id="rId4"/>
    <sheet name="物管职教181班（57）" sheetId="19" r:id="rId5"/>
    <sheet name="计科职教181班（60）" sheetId="20" r:id="rId6"/>
    <sheet name="计科对口181班（58）" sheetId="21" r:id="rId7"/>
    <sheet name="汽服对口181班（58）" sheetId="16" r:id="rId8"/>
    <sheet name="汽服职教181班（52）" sheetId="22" r:id="rId9"/>
    <sheet name="汽服专升本201（45）" sheetId="23" r:id="rId10"/>
    <sheet name="汽服专升本202（41）" sheetId="24" r:id="rId11"/>
    <sheet name="数控技术191、192班（61）" sheetId="17" r:id="rId12"/>
    <sheet name="汽修191（23）" sheetId="25" r:id="rId13"/>
    <sheet name="Sheet1" sheetId="15" r:id="rId14"/>
  </sheets>
  <definedNames>
    <definedName name="_xlnm._FilterDatabase" localSheetId="7" hidden="1">'汽服对口181班（58）'!$A$1:$O$65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3" l="1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3" i="33"/>
  <c r="N21" i="1"/>
  <c r="N17" i="1"/>
  <c r="M21" i="1"/>
  <c r="L21" i="1"/>
  <c r="K21" i="1"/>
  <c r="J21" i="1"/>
  <c r="I21" i="1"/>
  <c r="H21" i="1"/>
  <c r="G21" i="1"/>
  <c r="F21" i="1"/>
  <c r="E21" i="1"/>
  <c r="D21" i="1"/>
  <c r="C20" i="1"/>
  <c r="N20" i="1"/>
  <c r="M20" i="1"/>
  <c r="L20" i="1"/>
  <c r="K20" i="1"/>
  <c r="J20" i="1"/>
  <c r="I20" i="1"/>
  <c r="H20" i="1"/>
  <c r="G20" i="1"/>
  <c r="F20" i="1"/>
  <c r="E20" i="1"/>
  <c r="D20" i="1"/>
  <c r="C19" i="1"/>
  <c r="N19" i="1"/>
  <c r="D19" i="1"/>
  <c r="M19" i="1"/>
  <c r="L19" i="1"/>
  <c r="K19" i="1"/>
  <c r="J19" i="1"/>
  <c r="I19" i="1"/>
  <c r="H19" i="1"/>
  <c r="G19" i="1"/>
  <c r="F19" i="1"/>
  <c r="E19" i="1"/>
  <c r="C18" i="1"/>
  <c r="N18" i="1"/>
  <c r="M18" i="1"/>
  <c r="L18" i="1"/>
  <c r="K18" i="1"/>
  <c r="J18" i="1"/>
  <c r="I18" i="1"/>
  <c r="H18" i="1"/>
  <c r="G18" i="1"/>
  <c r="F18" i="1"/>
  <c r="E18" i="1"/>
  <c r="D18" i="1"/>
  <c r="D17" i="1"/>
  <c r="C17" i="1" s="1"/>
  <c r="D14" i="1"/>
  <c r="D13" i="1"/>
  <c r="D12" i="1"/>
  <c r="D11" i="1"/>
  <c r="D10" i="1"/>
  <c r="N10" i="1" s="1"/>
  <c r="D9" i="1"/>
  <c r="D8" i="1"/>
  <c r="D7" i="1"/>
  <c r="D6" i="1"/>
  <c r="D5" i="1"/>
  <c r="M17" i="1"/>
  <c r="L17" i="1"/>
  <c r="K17" i="1"/>
  <c r="J17" i="1"/>
  <c r="I17" i="1"/>
  <c r="H17" i="1"/>
  <c r="G17" i="1"/>
  <c r="F17" i="1"/>
  <c r="E17" i="1"/>
  <c r="B17" i="1"/>
  <c r="E14" i="1"/>
  <c r="E13" i="1"/>
  <c r="E12" i="1"/>
  <c r="E11" i="1"/>
  <c r="E10" i="1"/>
  <c r="E9" i="1"/>
  <c r="E8" i="1"/>
  <c r="E7" i="1"/>
  <c r="E6" i="1"/>
  <c r="E5" i="1"/>
  <c r="N11" i="1" l="1"/>
  <c r="B19" i="1" l="1"/>
  <c r="B18" i="1"/>
  <c r="M14" i="1"/>
  <c r="L14" i="1"/>
  <c r="K14" i="1"/>
  <c r="J14" i="1"/>
  <c r="I14" i="1"/>
  <c r="H14" i="1"/>
  <c r="G14" i="1"/>
  <c r="F14" i="1"/>
  <c r="B14" i="1"/>
  <c r="M13" i="1"/>
  <c r="L13" i="1"/>
  <c r="K13" i="1"/>
  <c r="J13" i="1"/>
  <c r="I13" i="1"/>
  <c r="H13" i="1"/>
  <c r="G13" i="1"/>
  <c r="F13" i="1"/>
  <c r="N12" i="1"/>
  <c r="C13" i="1"/>
  <c r="C14" i="1"/>
  <c r="M12" i="1"/>
  <c r="L12" i="1"/>
  <c r="K12" i="1"/>
  <c r="J12" i="1"/>
  <c r="I12" i="1"/>
  <c r="H12" i="1"/>
  <c r="G12" i="1"/>
  <c r="F12" i="1"/>
  <c r="C12" i="1"/>
  <c r="M11" i="1"/>
  <c r="L11" i="1"/>
  <c r="K11" i="1"/>
  <c r="J11" i="1"/>
  <c r="I11" i="1"/>
  <c r="H11" i="1"/>
  <c r="G11" i="1"/>
  <c r="F11" i="1"/>
  <c r="C11" i="1"/>
  <c r="C10" i="1"/>
  <c r="D58" i="17"/>
  <c r="D53" i="17"/>
  <c r="D43" i="17"/>
  <c r="D33" i="17"/>
  <c r="D23" i="17"/>
  <c r="D13" i="17"/>
  <c r="D3" i="17"/>
  <c r="D16" i="25"/>
  <c r="D3" i="25"/>
  <c r="E34" i="24"/>
  <c r="E24" i="24"/>
  <c r="E13" i="24"/>
  <c r="E3" i="24"/>
  <c r="E43" i="23"/>
  <c r="E33" i="23"/>
  <c r="E23" i="23"/>
  <c r="E13" i="23"/>
  <c r="E3" i="23"/>
  <c r="E42" i="22"/>
  <c r="E32" i="22"/>
  <c r="E22" i="22"/>
  <c r="E13" i="22"/>
  <c r="E3" i="22"/>
  <c r="E53" i="16"/>
  <c r="E43" i="16"/>
  <c r="E33" i="16"/>
  <c r="E23" i="16"/>
  <c r="E13" i="16"/>
  <c r="E3" i="16"/>
  <c r="E3" i="21"/>
  <c r="E53" i="21"/>
  <c r="E43" i="21"/>
  <c r="E43" i="20"/>
  <c r="E33" i="21"/>
  <c r="E33" i="20"/>
  <c r="E23" i="21"/>
  <c r="E23" i="20"/>
  <c r="E13" i="21"/>
  <c r="E13" i="20"/>
  <c r="E3" i="20"/>
  <c r="E53" i="20"/>
  <c r="E13" i="19"/>
  <c r="E3" i="26"/>
  <c r="E53" i="19"/>
  <c r="E43" i="19"/>
  <c r="E33" i="19"/>
  <c r="E23" i="19"/>
  <c r="E3" i="19"/>
  <c r="E52" i="26"/>
  <c r="E42" i="26"/>
  <c r="E32" i="26"/>
  <c r="E23" i="26"/>
  <c r="E13" i="26"/>
  <c r="M10" i="1"/>
  <c r="L10" i="1"/>
  <c r="K10" i="1"/>
  <c r="J10" i="1"/>
  <c r="I10" i="1"/>
  <c r="H10" i="1"/>
  <c r="G10" i="1"/>
  <c r="F10" i="1"/>
  <c r="N9" i="1"/>
  <c r="C9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N8" i="1"/>
  <c r="N7" i="1"/>
  <c r="C8" i="1"/>
  <c r="M7" i="1"/>
  <c r="L7" i="1"/>
  <c r="K7" i="1"/>
  <c r="J7" i="1"/>
  <c r="I7" i="1"/>
  <c r="H7" i="1"/>
  <c r="G7" i="1"/>
  <c r="F7" i="1"/>
  <c r="N6" i="1"/>
  <c r="C7" i="1"/>
  <c r="M6" i="1"/>
  <c r="L6" i="1"/>
  <c r="K6" i="1"/>
  <c r="J6" i="1"/>
  <c r="I6" i="1"/>
  <c r="H6" i="1"/>
  <c r="G6" i="1"/>
  <c r="F6" i="1"/>
  <c r="C6" i="1"/>
  <c r="M5" i="1"/>
  <c r="L5" i="1"/>
  <c r="K5" i="1"/>
  <c r="J5" i="1"/>
  <c r="I5" i="1"/>
  <c r="H5" i="1"/>
  <c r="G5" i="1"/>
  <c r="F5" i="1"/>
  <c r="C5" i="1"/>
  <c r="B13" i="1"/>
  <c r="B12" i="1"/>
  <c r="B11" i="1"/>
  <c r="B9" i="1"/>
  <c r="B10" i="1"/>
  <c r="B8" i="1"/>
  <c r="B7" i="1"/>
  <c r="B6" i="1"/>
  <c r="B5" i="1"/>
  <c r="E5" i="15"/>
  <c r="F4" i="15"/>
  <c r="E4" i="15"/>
  <c r="D4" i="15"/>
  <c r="C4" i="15"/>
  <c r="B4" i="15"/>
  <c r="F3" i="15"/>
  <c r="F2" i="15"/>
  <c r="N5" i="1" l="1"/>
  <c r="N14" i="1"/>
  <c r="N13" i="1"/>
  <c r="B20" i="1"/>
</calcChain>
</file>

<file path=xl/sharedStrings.xml><?xml version="1.0" encoding="utf-8"?>
<sst xmlns="http://schemas.openxmlformats.org/spreadsheetml/2006/main" count="4945" uniqueCount="1532">
  <si>
    <t>职业技术教育学院2022届毕业生就业情况统计表</t>
  </si>
  <si>
    <t>填表学院：（签章）职业技术教育学院              学院领导：                       填表人：莫欣妍                        联系方式：18378306700                 截止统计时间：</t>
  </si>
  <si>
    <t>统计维度</t>
  </si>
  <si>
    <t>总人数</t>
  </si>
  <si>
    <t>毕业去向落实率</t>
  </si>
  <si>
    <t>毕业去向类型</t>
  </si>
  <si>
    <t>签就业协议形式就业（10）</t>
  </si>
  <si>
    <t>其他录用形式就业（12）</t>
  </si>
  <si>
    <t>签非协议类登记表形式就业（13）</t>
  </si>
  <si>
    <t>签灵活就业登记表形式就业（14）</t>
  </si>
  <si>
    <t>应征义务兵（46）</t>
  </si>
  <si>
    <t>留级休学续读（65）</t>
  </si>
  <si>
    <t>自主创业（75）</t>
  </si>
  <si>
    <t>自由职业（76）</t>
  </si>
  <si>
    <t>升学（80）</t>
  </si>
  <si>
    <t>已就业</t>
  </si>
  <si>
    <t>计科职教181（本）</t>
  </si>
  <si>
    <t>财管职教181（本）</t>
  </si>
  <si>
    <t>计科对口181（本）</t>
  </si>
  <si>
    <t>物管职教181（本）</t>
  </si>
  <si>
    <t>汽服对口181（本）</t>
  </si>
  <si>
    <t>汽服职教181（本）</t>
  </si>
  <si>
    <t>男生</t>
  </si>
  <si>
    <t>女生</t>
  </si>
  <si>
    <t>本科</t>
  </si>
  <si>
    <t>专科</t>
  </si>
  <si>
    <t>学院合计</t>
  </si>
  <si>
    <t>职教学院2021届重点群体毕业生毕业去向统计表</t>
  </si>
  <si>
    <t>序号</t>
  </si>
  <si>
    <t>学院</t>
  </si>
  <si>
    <t>专业</t>
  </si>
  <si>
    <t>学号</t>
  </si>
  <si>
    <t>姓名</t>
  </si>
  <si>
    <t>学历</t>
  </si>
  <si>
    <t>就业去向</t>
  </si>
  <si>
    <t>就业指导老师</t>
  </si>
  <si>
    <t>贫困认定类型</t>
  </si>
  <si>
    <t>职业技术教育学院</t>
  </si>
  <si>
    <t>计算机科学与技术（职教师资方向）</t>
  </si>
  <si>
    <t>黄宗正</t>
  </si>
  <si>
    <t>原农村建档立卡</t>
  </si>
  <si>
    <t>曾雪莹</t>
  </si>
  <si>
    <t>郭熳烨</t>
  </si>
  <si>
    <t>黄凡华</t>
  </si>
  <si>
    <t>梁丽贤</t>
  </si>
  <si>
    <t>梁伟娟</t>
  </si>
  <si>
    <t>林仙丽</t>
  </si>
  <si>
    <t>潘烨燕</t>
  </si>
  <si>
    <t>余冬梅</t>
  </si>
  <si>
    <t>张隽伟</t>
  </si>
  <si>
    <t>城市低保家庭</t>
  </si>
  <si>
    <t>罗富韩</t>
  </si>
  <si>
    <t>农村低保家庭</t>
  </si>
  <si>
    <t>蒋鑫鑫</t>
  </si>
  <si>
    <t>李思凝</t>
  </si>
  <si>
    <t>家庭经济困难残疾人子女</t>
  </si>
  <si>
    <t>李玉树</t>
  </si>
  <si>
    <t>村委贫困证明</t>
  </si>
  <si>
    <t>黄思念</t>
  </si>
  <si>
    <t>助学贷款</t>
  </si>
  <si>
    <t>丘玉清</t>
  </si>
  <si>
    <t>邓艳华</t>
  </si>
  <si>
    <t>王志博</t>
  </si>
  <si>
    <t>黄晓旭</t>
  </si>
  <si>
    <t>财务管理（职教师资方向）</t>
  </si>
  <si>
    <t>蒋秋英</t>
  </si>
  <si>
    <t>黄明月</t>
  </si>
  <si>
    <t>韦爱花</t>
  </si>
  <si>
    <t>陈玥</t>
  </si>
  <si>
    <t>杨通剑</t>
  </si>
  <si>
    <t>旷正午</t>
  </si>
  <si>
    <t>梁梦艳</t>
  </si>
  <si>
    <t>马兰妍</t>
  </si>
  <si>
    <t>郎荣</t>
  </si>
  <si>
    <t>陆燕芬</t>
  </si>
  <si>
    <t>赵舒蕾</t>
  </si>
  <si>
    <t>黄钰媚</t>
  </si>
  <si>
    <t>向玲</t>
  </si>
  <si>
    <t>陈丹</t>
  </si>
  <si>
    <t>覃秋凤</t>
  </si>
  <si>
    <t>黄玫</t>
  </si>
  <si>
    <t>何宇娟</t>
  </si>
  <si>
    <t>杨金丽</t>
  </si>
  <si>
    <t>赖月娇</t>
  </si>
  <si>
    <t>李带莲</t>
  </si>
  <si>
    <t>何雨航</t>
  </si>
  <si>
    <t>黄潞</t>
  </si>
  <si>
    <t>罗雨田</t>
  </si>
  <si>
    <t>计算机科学与技术（对口）</t>
  </si>
  <si>
    <t>黄晓彤</t>
  </si>
  <si>
    <t>覃筱桃</t>
  </si>
  <si>
    <t>黄丽玟</t>
  </si>
  <si>
    <t>唐燕婷</t>
  </si>
  <si>
    <t>潘燕萍</t>
  </si>
  <si>
    <t>黄天伟</t>
  </si>
  <si>
    <t>范嘉明</t>
  </si>
  <si>
    <t>陈湘仁</t>
  </si>
  <si>
    <t>家庭经济困难残疾学生</t>
  </si>
  <si>
    <t>黄天恒</t>
  </si>
  <si>
    <t>韦广辉</t>
  </si>
  <si>
    <t>侯群标</t>
  </si>
  <si>
    <t>甘荣涛</t>
  </si>
  <si>
    <t>陈雯</t>
  </si>
  <si>
    <t>曾庆雁</t>
  </si>
  <si>
    <t>城市特困救助供养孤儿</t>
  </si>
  <si>
    <t>物流管理（职教师资方向）</t>
  </si>
  <si>
    <t>代江</t>
  </si>
  <si>
    <t>14-15退出户</t>
  </si>
  <si>
    <t>何业东</t>
  </si>
  <si>
    <t>黄涛</t>
  </si>
  <si>
    <t>黄伟</t>
  </si>
  <si>
    <t>刘家军</t>
  </si>
  <si>
    <t>罗海动</t>
  </si>
  <si>
    <t>苏建宇</t>
  </si>
  <si>
    <t>吴正勇</t>
  </si>
  <si>
    <t>曾细银</t>
  </si>
  <si>
    <t>邓怡怡</t>
  </si>
  <si>
    <t>黄丽英</t>
  </si>
  <si>
    <t>黄祎</t>
  </si>
  <si>
    <t>黎静文</t>
  </si>
  <si>
    <t>李金英</t>
  </si>
  <si>
    <t>李燕玲</t>
  </si>
  <si>
    <t>梁丹雄</t>
  </si>
  <si>
    <t>廖吉莲</t>
  </si>
  <si>
    <t>龙妮婉</t>
  </si>
  <si>
    <t>罗婷婷</t>
  </si>
  <si>
    <t>马铭徽</t>
  </si>
  <si>
    <t>农村特困救助供养</t>
  </si>
  <si>
    <t>欧阳应会</t>
  </si>
  <si>
    <t>潘珍琼</t>
  </si>
  <si>
    <t>石爱钱</t>
  </si>
  <si>
    <t>苏赵艳</t>
  </si>
  <si>
    <t>孙珍</t>
  </si>
  <si>
    <t>覃彩亚</t>
  </si>
  <si>
    <t>韦丽炎</t>
  </si>
  <si>
    <t>谢欢</t>
  </si>
  <si>
    <t>许霁欣</t>
  </si>
  <si>
    <t>闫秀芳</t>
  </si>
  <si>
    <t>赵月兰</t>
  </si>
  <si>
    <t>郑玲玲</t>
  </si>
  <si>
    <t>周春悦</t>
  </si>
  <si>
    <t>汽车服务工程（对口）</t>
  </si>
  <si>
    <t>谭天泰</t>
  </si>
  <si>
    <t>宁昌运</t>
  </si>
  <si>
    <t>梁庭豪</t>
  </si>
  <si>
    <t>刘旭军</t>
  </si>
  <si>
    <t>韦世航</t>
  </si>
  <si>
    <t>许光伟</t>
  </si>
  <si>
    <t>何燊</t>
  </si>
  <si>
    <t>龙停海</t>
  </si>
  <si>
    <t>秦蒙善</t>
  </si>
  <si>
    <t>黄广阳</t>
  </si>
  <si>
    <t>黄祖锌</t>
  </si>
  <si>
    <t>廖善卡</t>
  </si>
  <si>
    <t>吴航</t>
  </si>
  <si>
    <t>刘仲源</t>
  </si>
  <si>
    <t>关纪灿</t>
  </si>
  <si>
    <t>覃新杰</t>
  </si>
  <si>
    <t>李北喜</t>
  </si>
  <si>
    <t>韦祖宋</t>
  </si>
  <si>
    <t>覃小么</t>
  </si>
  <si>
    <t>覃日连</t>
  </si>
  <si>
    <t>孟美丹</t>
  </si>
  <si>
    <t>施润贵</t>
  </si>
  <si>
    <t>陈吉初</t>
  </si>
  <si>
    <t>汽车服务工程（职教师资）</t>
  </si>
  <si>
    <t>陆春平</t>
  </si>
  <si>
    <t>黄婕</t>
  </si>
  <si>
    <t>吴宝淼</t>
  </si>
  <si>
    <t>罗丹</t>
  </si>
  <si>
    <t>罗雯夏</t>
  </si>
  <si>
    <t>覃玉立</t>
  </si>
  <si>
    <t>巫华珍</t>
  </si>
  <si>
    <t>黎亿春</t>
  </si>
  <si>
    <t>覃家利</t>
  </si>
  <si>
    <t>瞿美丽</t>
  </si>
  <si>
    <t>许珠亮</t>
  </si>
  <si>
    <t>韦媛枝</t>
  </si>
  <si>
    <t>谭艳芬</t>
  </si>
  <si>
    <t>黄虹</t>
  </si>
  <si>
    <t>杨叶芝</t>
  </si>
  <si>
    <t>蒋玉英</t>
  </si>
  <si>
    <t>梁婵</t>
  </si>
  <si>
    <t>韦乐毅</t>
  </si>
  <si>
    <t>刘梅莲</t>
  </si>
  <si>
    <t>卢厚宗</t>
  </si>
  <si>
    <t>宾夏云</t>
  </si>
  <si>
    <t>邓振昆</t>
  </si>
  <si>
    <t>数控技术</t>
  </si>
  <si>
    <t>吴玲芳</t>
  </si>
  <si>
    <t>田恋</t>
  </si>
  <si>
    <t>王慧娟</t>
  </si>
  <si>
    <t>廖彩霞</t>
  </si>
  <si>
    <t>韦燕月</t>
  </si>
  <si>
    <t>路泳伶</t>
  </si>
  <si>
    <t>黄华清</t>
  </si>
  <si>
    <t>李智丹</t>
  </si>
  <si>
    <t>邓天明</t>
  </si>
  <si>
    <t>梁宣</t>
  </si>
  <si>
    <t>林小莹</t>
  </si>
  <si>
    <t>欧阳蘭兰</t>
  </si>
  <si>
    <t>梁晓斌</t>
  </si>
  <si>
    <t xml:space="preserve"> 何念虎</t>
  </si>
  <si>
    <t>汽车运用与维修技术</t>
  </si>
  <si>
    <t>何朝彬</t>
  </si>
  <si>
    <t>郭德淇</t>
  </si>
  <si>
    <t>黄永付</t>
  </si>
  <si>
    <t>李国安</t>
  </si>
  <si>
    <t>陈其贤</t>
  </si>
  <si>
    <t>汽车服务工程（专升本）</t>
  </si>
  <si>
    <t>20P1022134</t>
  </si>
  <si>
    <t>覃光旭</t>
  </si>
  <si>
    <t>20P1022138</t>
  </si>
  <si>
    <t>唐运观</t>
  </si>
  <si>
    <t>20P1022111</t>
  </si>
  <si>
    <t>黄树文</t>
  </si>
  <si>
    <t>20P1022107</t>
  </si>
  <si>
    <t>黄金奇</t>
  </si>
  <si>
    <t>20P1022104</t>
  </si>
  <si>
    <t>邓小明</t>
  </si>
  <si>
    <t>20P1022141</t>
  </si>
  <si>
    <t>韦克雄</t>
  </si>
  <si>
    <t>20P1022139</t>
  </si>
  <si>
    <t>王春友</t>
  </si>
  <si>
    <t>20P1022149</t>
  </si>
  <si>
    <t>姚玉祥</t>
  </si>
  <si>
    <t>单亲</t>
  </si>
  <si>
    <t>20P1022140</t>
  </si>
  <si>
    <t>韦富艺</t>
  </si>
  <si>
    <t>20P1022103</t>
  </si>
  <si>
    <t>陈用贵</t>
  </si>
  <si>
    <t>20P1022112</t>
  </si>
  <si>
    <t>黄俞富</t>
  </si>
  <si>
    <t>20P1022244</t>
  </si>
  <si>
    <t>杨老堂</t>
  </si>
  <si>
    <t>20P1022231</t>
  </si>
  <si>
    <t>覃高明</t>
  </si>
  <si>
    <t>20P1022236</t>
  </si>
  <si>
    <t>韦际尚</t>
  </si>
  <si>
    <t>20P1022238</t>
  </si>
  <si>
    <t>韦魏峰</t>
  </si>
  <si>
    <t>20P1022243</t>
  </si>
  <si>
    <t>肖罗</t>
  </si>
  <si>
    <t>20P1022213</t>
  </si>
  <si>
    <t>李庆玉</t>
  </si>
  <si>
    <t>20P1022212</t>
  </si>
  <si>
    <t>赖宇杰</t>
  </si>
  <si>
    <t>20P1022242</t>
  </si>
  <si>
    <t>吴兴钊</t>
  </si>
  <si>
    <t>20P1022207</t>
  </si>
  <si>
    <t>黄李胜</t>
  </si>
  <si>
    <t>20P1022245</t>
  </si>
  <si>
    <t>叶浩耘</t>
  </si>
  <si>
    <t>20P1022225</t>
  </si>
  <si>
    <t>农利万</t>
  </si>
  <si>
    <t>20P1022233</t>
  </si>
  <si>
    <t>唐林</t>
  </si>
  <si>
    <t>财管职教181班（本科）毕业生就业指导情况统计表</t>
  </si>
  <si>
    <t>论文指导老师</t>
  </si>
  <si>
    <t>性别</t>
  </si>
  <si>
    <t>专业班别</t>
  </si>
  <si>
    <t>联系电话</t>
  </si>
  <si>
    <t>家庭住址</t>
  </si>
  <si>
    <t>备注
（填：建档立卡贫困生包含退出户/低保贫困生/低收入贫困生）</t>
  </si>
  <si>
    <t>就业单位名称</t>
  </si>
  <si>
    <t>单位联系人</t>
  </si>
  <si>
    <t>联系人电话</t>
  </si>
  <si>
    <t>林国</t>
  </si>
  <si>
    <t>邵红蒙</t>
  </si>
  <si>
    <t>10人</t>
  </si>
  <si>
    <t>晁治涛</t>
  </si>
  <si>
    <t>男</t>
  </si>
  <si>
    <t>财管职教181班</t>
  </si>
  <si>
    <t>河南省漯河市临颍县规划路151号</t>
  </si>
  <si>
    <t>河南省荥阳市广武镇闫村4组</t>
  </si>
  <si>
    <t>黄俊豪</t>
  </si>
  <si>
    <t>广东省佛山市顺德区龙江镇新华西村新联二巷14号</t>
  </si>
  <si>
    <t>湖南省衡阳市南岳区南岳镇双田村</t>
  </si>
  <si>
    <t>李昕泽</t>
  </si>
  <si>
    <t>黑龙江省大庆市萨尔图区都市左岸A03 102</t>
  </si>
  <si>
    <t>广西省河池市天峨县八腊乡甘洞村桐子平屯002号</t>
  </si>
  <si>
    <t>易睿隽</t>
  </si>
  <si>
    <t>广东省佛山市禅城区文华北路56号文华尚领4座301</t>
  </si>
  <si>
    <t>郑帅</t>
  </si>
  <si>
    <t>辽宁省朝阳市凌源市建设路7号</t>
  </si>
  <si>
    <t>高科</t>
  </si>
  <si>
    <t>1821101009</t>
  </si>
  <si>
    <t>女</t>
  </si>
  <si>
    <t>广西防城港市防城区滩营乡菠萝根村多秀组77号</t>
  </si>
  <si>
    <t>唐肖巧</t>
  </si>
  <si>
    <t>广西壮族自治区玉林市博白县凤山镇石榕村平岭队022号</t>
  </si>
  <si>
    <t>廖慧灵</t>
  </si>
  <si>
    <t>张淑佳</t>
  </si>
  <si>
    <t>邓慧慧</t>
  </si>
  <si>
    <t>广西梧州市新兴二路三号恒祥豪苑</t>
  </si>
  <si>
    <t>徐雪莲</t>
  </si>
  <si>
    <t>湖南省永州市宁远县舜陵街道文明街40号</t>
  </si>
  <si>
    <t>胡结思</t>
  </si>
  <si>
    <t>广西灵山县檀圩镇龙屈塘村委会胜屋地队30号</t>
  </si>
  <si>
    <t>黄嘉敏</t>
  </si>
  <si>
    <t>龙腾路一号永兴公寓3栋一单元701</t>
  </si>
  <si>
    <t>重庆市合川区钓鱼城街道蟠龙路八号楼一单元2-1</t>
  </si>
  <si>
    <t>广西北流市北流镇凉水井村十七组13号</t>
  </si>
  <si>
    <t>广西贵港市港南区湛江镇芦山村者山屯247号</t>
  </si>
  <si>
    <t>颜晟</t>
  </si>
  <si>
    <t>广西梧州市龙圩区大坡镇胜洲村村一组</t>
  </si>
  <si>
    <t>全州县永岁乡左江村委大树源村</t>
  </si>
  <si>
    <t>王乐</t>
  </si>
  <si>
    <t>1821101021</t>
  </si>
  <si>
    <t>蒋懿培</t>
  </si>
  <si>
    <t>湖南省衡阳市石鼓区华耀碧桂园</t>
  </si>
  <si>
    <t>刘霞云</t>
  </si>
  <si>
    <t>9人</t>
  </si>
  <si>
    <t>广西岑溪市梨木镇梨木社区梨木街街头组216号</t>
  </si>
  <si>
    <t>贵州省赫章县白果镇银山社区十一栋</t>
  </si>
  <si>
    <t>蒙文敏</t>
  </si>
  <si>
    <t>广西浦北县寨圩镇乌石村委狮子麓村</t>
  </si>
  <si>
    <t>李慧琳</t>
  </si>
  <si>
    <t>重庆市垫江县锦绣江都</t>
  </si>
  <si>
    <t>中国银行股份有限公司重庆市分行</t>
  </si>
  <si>
    <t>魏老师</t>
  </si>
  <si>
    <t>023-63889747</t>
  </si>
  <si>
    <t>李洁欣</t>
  </si>
  <si>
    <t>防城港市上思县思阳镇东靖路51号</t>
  </si>
  <si>
    <t>李莎</t>
  </si>
  <si>
    <t>湖南省邵阳市武冈市文坪镇横江村8组36号</t>
  </si>
  <si>
    <t>李婉凤</t>
  </si>
  <si>
    <t>广西来宾市武宣县二塘镇上召李家村16号</t>
  </si>
  <si>
    <t>李雨蓓</t>
  </si>
  <si>
    <t>梁金熔</t>
  </si>
  <si>
    <t>广西容县县底镇新光村四队26号</t>
  </si>
  <si>
    <t>钟春英</t>
  </si>
  <si>
    <t>梁美琪</t>
  </si>
  <si>
    <t>广西壮族自治区贵港市平南县大新镇大黎村上菱五屯208号</t>
  </si>
  <si>
    <t>广西灵山县檀圩镇村心村委会垌心山队5号</t>
  </si>
  <si>
    <t>梁玉</t>
  </si>
  <si>
    <t>广西壮族自治区柳州市柳城县太平镇黄宜村隘计屯</t>
  </si>
  <si>
    <t>陆丽亚</t>
  </si>
  <si>
    <t>广西壮族自治区百色市右江区城东二路54号</t>
  </si>
  <si>
    <t>广西壮族自治区横县六景镇官山村委官山村141-2号</t>
  </si>
  <si>
    <t>四川省泸州市泸县百和镇军大丘村</t>
  </si>
  <si>
    <t>广西百色市平果县太平镇龙竹村岸认屯43号</t>
  </si>
  <si>
    <t>佘心怡</t>
  </si>
  <si>
    <t>湖北省十堰市张湾区方山路90号东园小区24栋1单元301</t>
  </si>
  <si>
    <t>施嘉欣</t>
  </si>
  <si>
    <t>广西省钦州市钦北区大直镇富康新街</t>
  </si>
  <si>
    <t>广西壮族自治区柳州市融安县泗顶镇马田村泗公洞屯21号</t>
  </si>
  <si>
    <t>高晨</t>
  </si>
  <si>
    <t>覃彤飞</t>
  </si>
  <si>
    <t>广西南宁市武鸣区新兴二支路49号</t>
  </si>
  <si>
    <t>王姣君</t>
  </si>
  <si>
    <t>广西灵川县八里街腾龙苑小区6栋2</t>
  </si>
  <si>
    <t>王仙子</t>
  </si>
  <si>
    <t>海南省琼海市嘉积镇温泉新村文田村23号</t>
  </si>
  <si>
    <t>广西省百色市隆林县者保乡江同村南车屯011号</t>
  </si>
  <si>
    <t>翁妙婷</t>
  </si>
  <si>
    <t>海南省文昌市文城镇南海村委会龙潮村一队</t>
  </si>
  <si>
    <t>伍绍琴</t>
  </si>
  <si>
    <t>广西壮族自治区桂林市灵川县52栋一单元101</t>
  </si>
  <si>
    <t>武雪琪</t>
  </si>
  <si>
    <t>广西壮族自治区桂林市叠彩区芳华路7号东晖星城小区4栋3单元201室</t>
  </si>
  <si>
    <t>冼冬清</t>
  </si>
  <si>
    <t>广西北流市沙垌镇金汀村车头组29号</t>
  </si>
  <si>
    <t>湖北省咸丰县活龙坪乡马鞍山村十一组11号</t>
  </si>
  <si>
    <t>广西岑溪市梨木镇沙琴村合岔组20号</t>
  </si>
  <si>
    <t>毛志贤</t>
  </si>
  <si>
    <t>8人</t>
  </si>
  <si>
    <t>姚逾</t>
  </si>
  <si>
    <t>广西省陆川县沙坡镇沙坡村云潭背队</t>
  </si>
  <si>
    <t>叶霖欣</t>
  </si>
  <si>
    <t>思旺镇镇南村</t>
  </si>
  <si>
    <t>袁欢</t>
  </si>
  <si>
    <t>四川省南充市南部县新华路309号新景苑小区</t>
  </si>
  <si>
    <t>张妍娣</t>
  </si>
  <si>
    <t>辽宁省葫芦岛市建昌县药王庙镇鸽子洞村前屯30号</t>
  </si>
  <si>
    <t>张雨琪</t>
  </si>
  <si>
    <t>黑龙江省鹤岗市萝北县军川农场和谐二区二号楼3单元403</t>
  </si>
  <si>
    <t>张子怡</t>
  </si>
  <si>
    <t>河南省确山县金地城市花园</t>
  </si>
  <si>
    <t>资源县中峰镇枫木村赵家八组111号</t>
  </si>
  <si>
    <t>赵铄熔</t>
  </si>
  <si>
    <t>贵州省贵阳市</t>
  </si>
  <si>
    <t>（考研）</t>
  </si>
  <si>
    <t>1821101051</t>
  </si>
  <si>
    <t>杨婷</t>
  </si>
  <si>
    <t>湖南省湘潭市湘潭县易俗河镇吴家巷黄莺路</t>
  </si>
  <si>
    <t>物管职教181班（本科）毕业生就业指导情况统计表</t>
  </si>
  <si>
    <t>生源地（精确到乡镇）</t>
  </si>
  <si>
    <t>潘冬青</t>
  </si>
  <si>
    <t>物管职教181班</t>
  </si>
  <si>
    <t>广西壮族自治区防城港市上思县平福乡公安村平因屯26号</t>
  </si>
  <si>
    <t>那蒙镇六马村委六卜村</t>
  </si>
  <si>
    <t>贺州市平桂区沙田镇大盘村19组375号</t>
  </si>
  <si>
    <t>蒋灵娟</t>
  </si>
  <si>
    <t>广西桂林全州县大西江镇五星村委石源里</t>
  </si>
  <si>
    <t>广西平南县大坡镇秀江村小马屯27号</t>
  </si>
  <si>
    <t>刘培莹</t>
  </si>
  <si>
    <t>四川省成都市大邑县安仁镇广德小区</t>
  </si>
  <si>
    <t>广西三江侗族自治县林溪镇牙己村牙己屯50号</t>
  </si>
  <si>
    <t>龙门镇平黄村委低坡麓村</t>
  </si>
  <si>
    <t>丘丽娜</t>
  </si>
  <si>
    <t>广西陆川县火车站家属区</t>
  </si>
  <si>
    <t>唐秋萍</t>
  </si>
  <si>
    <t>寺村镇横桥村民委落田村</t>
  </si>
  <si>
    <t>吴长汉</t>
  </si>
  <si>
    <t>郑台欢</t>
  </si>
  <si>
    <t>广西桂林荔浦马岭镇合安村98号</t>
  </si>
  <si>
    <t>广西壮族自治区南宁市宾阳县思陇镇六讲村142号</t>
  </si>
  <si>
    <t>李玲芳</t>
  </si>
  <si>
    <t>才湾镇山川永佳洞老房子村09-6号</t>
  </si>
  <si>
    <t>李学问</t>
  </si>
  <si>
    <t>大安乡塘房村板立屯3号</t>
  </si>
  <si>
    <t>巫延芬</t>
  </si>
  <si>
    <t>广西防城港市上思县平福乡明旺村北八屯</t>
  </si>
  <si>
    <t>黄梅萌萌</t>
  </si>
  <si>
    <t>贵州省铜仁市沿河土家族自治县后坪乡</t>
  </si>
  <si>
    <t>广西壮族自治区贺州市昭平县昭平镇裕益村古松组422号</t>
  </si>
  <si>
    <t>李戍武</t>
  </si>
  <si>
    <t>广西壮族自治区河池市都安县高岭镇金竹村</t>
  </si>
  <si>
    <t>韦秀</t>
  </si>
  <si>
    <t>石南镇东龙村芦垌23号</t>
  </si>
  <si>
    <t>广西贺州市富川县朝东镇塘湾村</t>
  </si>
  <si>
    <t>梁韦娟</t>
  </si>
  <si>
    <t>杜凌月</t>
  </si>
  <si>
    <t>四川省广元市旺苍县木门镇农科村</t>
  </si>
  <si>
    <t>广西贺州钟山县公安镇粘洞村045-1</t>
  </si>
  <si>
    <t>林彩华</t>
  </si>
  <si>
    <t>广西南宁市西乡塘区台湾街花莲府1栋B单元</t>
  </si>
  <si>
    <t>广西壮族自治区南宁市青秀区南阳镇留凤村泗贵坡1队16号</t>
  </si>
  <si>
    <t>王冰玉</t>
  </si>
  <si>
    <t>湖南省岳阳市岳阳楼区岳阳市政府家属区20栋四单元301号房</t>
  </si>
  <si>
    <t>广西壮族自治区百色市田阳县巴别乡德爱村多达屯5-1号</t>
  </si>
  <si>
    <t>王永武</t>
  </si>
  <si>
    <t>梁梦军</t>
  </si>
  <si>
    <t>广西玉林兴业城隍镇</t>
  </si>
  <si>
    <t>广西壮族自治区南宁市宾阳县中华镇新塘村委新刘村16号</t>
  </si>
  <si>
    <t>广西壮族自治区百色市田东县那拔镇福星村那尧屯19号</t>
  </si>
  <si>
    <t>农滕洋</t>
  </si>
  <si>
    <t>广西壮族自治区东兴市江平镇新兴路13号</t>
  </si>
  <si>
    <t>莫桂华</t>
  </si>
  <si>
    <t>莫欣妍</t>
  </si>
  <si>
    <t>广西桂林市全州县凤凰乡翠栋村委六甲洞</t>
  </si>
  <si>
    <t>杨宁宁</t>
  </si>
  <si>
    <t>四川省资阳市安岳县周礼镇荷花村七村四组</t>
  </si>
  <si>
    <t>杨晴文</t>
  </si>
  <si>
    <t>四川省乐山市马边彝族自治县荞坝乡龙桥村4组81号</t>
  </si>
  <si>
    <t>叶文思</t>
  </si>
  <si>
    <t>广西合浦县西场镇民丰村委会大平岭村十九队32号</t>
  </si>
  <si>
    <t>广西省岑溪市安平镇大伦村二组</t>
  </si>
  <si>
    <t>广西壮族自治区桂林市全州县枧塘乡昌郑村委大溪洲村</t>
  </si>
  <si>
    <t>广西壮族自治区环江毛南族自治县水源镇含香村前进屯一队21号</t>
  </si>
  <si>
    <t>王胜山</t>
  </si>
  <si>
    <t>贵州省黔东南苗族侗族自治州丹寨县扬武镇龙塘村</t>
  </si>
  <si>
    <t>广西壮族自治区柳州市融水县良寨乡归坪村归你屯</t>
  </si>
  <si>
    <t>广西贵港市港北区大圩镇长安村</t>
  </si>
  <si>
    <t>朱凤飞</t>
  </si>
  <si>
    <t>黄兰清</t>
  </si>
  <si>
    <t>广西灵山县伯劳镇良坪村委会大平队43号</t>
  </si>
  <si>
    <t>广西玉林市玉州区南江街道镇忠社区湾江1号</t>
  </si>
  <si>
    <t>黄志英</t>
  </si>
  <si>
    <t>广西贵港市平南县大洲镇粤发村</t>
  </si>
  <si>
    <t>广西贺州富阳</t>
  </si>
  <si>
    <t>卢永念</t>
  </si>
  <si>
    <t>广西贺州市八步区步头镇永和村965号</t>
  </si>
  <si>
    <t>广西钦州市钦北区小董镇板董村委罗屋地村四队</t>
  </si>
  <si>
    <t>吕梦媛</t>
  </si>
  <si>
    <t>湖南省邵阳市双清区建设路206号4栋3单元401号</t>
  </si>
  <si>
    <t>麻丹妮</t>
  </si>
  <si>
    <t>校椅镇石井村委木祥村</t>
  </si>
  <si>
    <t>广西灌阳县西山乡罗家村西岭屯004号</t>
  </si>
  <si>
    <t>广西三江侗族自治县洋溪乡高露村高露中寨屯65号之二</t>
  </si>
  <si>
    <t>徐停停</t>
  </si>
  <si>
    <t>6人</t>
  </si>
  <si>
    <t>广西三江侗族自治县富禄苗族乡富禄村岑胖屯51号</t>
  </si>
  <si>
    <t>广西钦州市钦南区那丽镇芦荻竹村委细江村9号</t>
  </si>
  <si>
    <t>广西环江毛南族自治县东兴镇笃雅村那赖屯7号</t>
  </si>
  <si>
    <t>陶玉珍</t>
  </si>
  <si>
    <t>广西桂林市平乐县张家镇老埠村委朝阳</t>
  </si>
  <si>
    <t>汪欢</t>
  </si>
  <si>
    <t>湖南省郴州市安仁县永乐江镇桥南村下汪组</t>
  </si>
  <si>
    <t>寺面镇罗泉村</t>
  </si>
  <si>
    <t>广西平南县马练瑶族乡六石村礼二屯27号</t>
  </si>
  <si>
    <t>计科职教181班（本科）毕业生就业指导情况统计表</t>
  </si>
  <si>
    <t>王日凤</t>
  </si>
  <si>
    <t>1830131001</t>
  </si>
  <si>
    <t>邓显科</t>
  </si>
  <si>
    <t>计科职教181班</t>
  </si>
  <si>
    <t>广西靖西市新靖镇金龙村上古龙屯91号</t>
  </si>
  <si>
    <t>1830131004</t>
  </si>
  <si>
    <t>黄宗熠</t>
  </si>
  <si>
    <t>广西博白县文地镇大沙村乐地山队086号</t>
  </si>
  <si>
    <t>1830131013</t>
  </si>
  <si>
    <t>王子涵</t>
  </si>
  <si>
    <t>津滨大道海山南里9-104</t>
  </si>
  <si>
    <t>1830131014</t>
  </si>
  <si>
    <t>熊朝玺</t>
  </si>
  <si>
    <t>重庆市合川区古楼镇骑龙街80号附46号</t>
  </si>
  <si>
    <t>1830131015</t>
  </si>
  <si>
    <t>徐克辉</t>
  </si>
  <si>
    <t>水汶镇古状村坑口组17号</t>
  </si>
  <si>
    <t>1830131028</t>
  </si>
  <si>
    <t>那楼镇屯了村210号</t>
  </si>
  <si>
    <t>1830131039</t>
  </si>
  <si>
    <t>廖翠凤</t>
  </si>
  <si>
    <t>兴坪镇谢嵅坪村18号</t>
  </si>
  <si>
    <t>1830131040</t>
  </si>
  <si>
    <t>武乐镇长城村林屋屯44号</t>
  </si>
  <si>
    <t>1830131055</t>
  </si>
  <si>
    <t>吴永瑜</t>
  </si>
  <si>
    <t>东场镇白木村委禁山村60号</t>
  </si>
  <si>
    <t>马秋宇</t>
  </si>
  <si>
    <t>1830131026</t>
  </si>
  <si>
    <t>邓源珍</t>
  </si>
  <si>
    <t>三海街道办三海村委会汶头麓村一队11号</t>
  </si>
  <si>
    <t>罗韬</t>
  </si>
  <si>
    <t>1830131005</t>
  </si>
  <si>
    <t>长滩镇古勉村委那农村十三队72-2号</t>
  </si>
  <si>
    <t>1830131009</t>
  </si>
  <si>
    <t>梁昌宇</t>
  </si>
  <si>
    <t>岑溪市南渡镇昌杆村143号</t>
  </si>
  <si>
    <t>1830131019</t>
  </si>
  <si>
    <t>周永驰越</t>
  </si>
  <si>
    <t>富阳镇迎宾大道43号93栋</t>
  </si>
  <si>
    <t>1830131020</t>
  </si>
  <si>
    <t>周瑜</t>
  </si>
  <si>
    <t>福田寺镇薛庙村三组四号</t>
  </si>
  <si>
    <t>1830131025</t>
  </si>
  <si>
    <t>寨沙镇拉章村拉章屯31号之一</t>
  </si>
  <si>
    <t>中国农业银行股份有限公司广西壮族自治区分行</t>
  </si>
  <si>
    <t>人力资源部</t>
  </si>
  <si>
    <t>0771-2721613</t>
  </si>
  <si>
    <t>1830131027</t>
  </si>
  <si>
    <t>官垌镇历山村委社田一村19屯</t>
  </si>
  <si>
    <t>1830131033</t>
  </si>
  <si>
    <t>广西桂林市临桂区碧园印象桂林73栋一单元1802</t>
  </si>
  <si>
    <t>1830131049</t>
  </si>
  <si>
    <t>覃柳婵</t>
  </si>
  <si>
    <t>百朋镇壶山路69号</t>
  </si>
  <si>
    <t>张立邦</t>
  </si>
  <si>
    <t>1830131017</t>
  </si>
  <si>
    <t>张经哲</t>
  </si>
  <si>
    <t>港北区西江农场和谐家园8-4-601</t>
  </si>
  <si>
    <t>蒙焕念</t>
  </si>
  <si>
    <t>1830131018</t>
  </si>
  <si>
    <t>酿溪镇大新社区10组718号</t>
  </si>
  <si>
    <t>王晶晶</t>
  </si>
  <si>
    <t>1830131048</t>
  </si>
  <si>
    <t>宋婧仪</t>
  </si>
  <si>
    <t>河南省新乡市牧野区原隆宾馆家属院五单元</t>
  </si>
  <si>
    <t>1830131054</t>
  </si>
  <si>
    <t>吴雪菲</t>
  </si>
  <si>
    <t>广西省柳州市鱼峰区香港新城金龙苑小区2栋A座501</t>
  </si>
  <si>
    <t>1830131012</t>
  </si>
  <si>
    <t>覃恩</t>
  </si>
  <si>
    <t>绿城新都</t>
  </si>
  <si>
    <t>1830131034</t>
  </si>
  <si>
    <t>雷智旋</t>
  </si>
  <si>
    <t>万东北路8号2－1</t>
  </si>
  <si>
    <t>1830131007</t>
  </si>
  <si>
    <t>李林鑫</t>
  </si>
  <si>
    <t>丁家湾4号</t>
  </si>
  <si>
    <t>1830131002</t>
  </si>
  <si>
    <t>冯朝阳</t>
  </si>
  <si>
    <t>石滩乡长源村47组</t>
  </si>
  <si>
    <t>1830131003</t>
  </si>
  <si>
    <t>何宗琪</t>
  </si>
  <si>
    <t>广西南宁市江南区壮锦大道27号</t>
  </si>
  <si>
    <t>1830131021</t>
  </si>
  <si>
    <t>邹维威</t>
  </si>
  <si>
    <t>八达东路158号</t>
  </si>
  <si>
    <t>黄辉</t>
  </si>
  <si>
    <t>1830131022</t>
  </si>
  <si>
    <t>曾琪静</t>
  </si>
  <si>
    <t>潞城瑶族乡旺吉村百昂屯88号</t>
  </si>
  <si>
    <t>曹新亮</t>
  </si>
  <si>
    <t>1830131031</t>
  </si>
  <si>
    <t>陆斡镇忠党村那柏屯33号</t>
  </si>
  <si>
    <t>曾海平</t>
  </si>
  <si>
    <t>1830131006</t>
  </si>
  <si>
    <t>姜云鹏</t>
  </si>
  <si>
    <t>鑫明园小区12号楼</t>
  </si>
  <si>
    <t>1830131008</t>
  </si>
  <si>
    <t>李吴函默</t>
  </si>
  <si>
    <t>四川省遂宁市船山区嘉禾街道北固小区14栋14号2楼</t>
  </si>
  <si>
    <t>1830131010</t>
  </si>
  <si>
    <t>卢伯宪</t>
  </si>
  <si>
    <t>北流市隆盛镇河南开发区</t>
  </si>
  <si>
    <t>1830131011</t>
  </si>
  <si>
    <t>河池市宜州市福龙乡高山村龙前屯</t>
  </si>
  <si>
    <t>1830131016</t>
  </si>
  <si>
    <t>杨涛</t>
  </si>
  <si>
    <t>农行家属楼四单元601</t>
  </si>
  <si>
    <t>1830131032</t>
  </si>
  <si>
    <t>黄月华</t>
  </si>
  <si>
    <t>广西平南县大坡镇大塘村旧屋屯12号</t>
  </si>
  <si>
    <t>1830131052</t>
  </si>
  <si>
    <t>通口镇战斗村317号</t>
  </si>
  <si>
    <t>1830131058</t>
  </si>
  <si>
    <t>余清霞</t>
  </si>
  <si>
    <t>广西博白县三滩镇大旺村碰角队323号</t>
  </si>
  <si>
    <t>1830131059</t>
  </si>
  <si>
    <t>赵鑫悦</t>
  </si>
  <si>
    <t>天津市武清区大良镇黄辛庄村</t>
  </si>
  <si>
    <t>1830131060</t>
  </si>
  <si>
    <t>庄悦</t>
  </si>
  <si>
    <t>云南省曲靖市沾益区花山街道遵化铺村委会喜厦村63号</t>
  </si>
  <si>
    <t>覃春记</t>
  </si>
  <si>
    <t>1830131024</t>
  </si>
  <si>
    <t>陈维霞</t>
  </si>
  <si>
    <t>北流市隆盛镇隆盛村三角𡌶组6号</t>
  </si>
  <si>
    <t>孟科</t>
  </si>
  <si>
    <t>1830131029</t>
  </si>
  <si>
    <t>黄骞凝</t>
  </si>
  <si>
    <t>五一西路1号</t>
  </si>
  <si>
    <t>1830131030</t>
  </si>
  <si>
    <t>岜暮乡大曹村大曹屯20号</t>
  </si>
  <si>
    <t>1830131035</t>
  </si>
  <si>
    <t>万山镇冒水垄路20-54号</t>
  </si>
  <si>
    <t>查敏</t>
  </si>
  <si>
    <t>1830131036</t>
  </si>
  <si>
    <t>广西省南宁市青秀区长塘镇洞江村洞江坡83号</t>
  </si>
  <si>
    <t>1830131037</t>
  </si>
  <si>
    <t>寺面镇竹桥村六栈六屯10号</t>
  </si>
  <si>
    <t>1830131041</t>
  </si>
  <si>
    <t>卢雨菲</t>
  </si>
  <si>
    <t>那桐镇富乐街92号</t>
  </si>
  <si>
    <t>1830131042</t>
  </si>
  <si>
    <t>莫雪梅</t>
  </si>
  <si>
    <t>广西灵山县佛子镇芳兰村委会粟沙坪村一队9号</t>
  </si>
  <si>
    <t>1830131044</t>
  </si>
  <si>
    <t>莫艳清</t>
  </si>
  <si>
    <t>广西恭城瑶族自治县平安乡北溪上村86号</t>
  </si>
  <si>
    <t>1830131045</t>
  </si>
  <si>
    <t>广西苍梧县石桥镇培中村和平组4-3号</t>
  </si>
  <si>
    <t>7人</t>
  </si>
  <si>
    <t>1830131046</t>
  </si>
  <si>
    <t>钱玲慧</t>
  </si>
  <si>
    <t>青龙街道财富新苑2单元23-5</t>
  </si>
  <si>
    <t>1830131047</t>
  </si>
  <si>
    <t>广西陆川县滩面镇新旺村八队23号</t>
  </si>
  <si>
    <t>1830131050</t>
  </si>
  <si>
    <t>田馥榕</t>
  </si>
  <si>
    <t>水长乡小官市村东寨一组077号</t>
  </si>
  <si>
    <t>1830131051</t>
  </si>
  <si>
    <t>王海琳</t>
  </si>
  <si>
    <t>兴安镇殿冲二巷6号</t>
  </si>
  <si>
    <t>1830131053</t>
  </si>
  <si>
    <t>韦旖雪</t>
  </si>
  <si>
    <t>大化县大化镇江滨花园D10栋五单元502</t>
  </si>
  <si>
    <t>1830131056</t>
  </si>
  <si>
    <t>武小暄</t>
  </si>
  <si>
    <t>共城中央花园1号楼3单元601</t>
  </si>
  <si>
    <t>1830131057</t>
  </si>
  <si>
    <t>广西陆川县清湖镇那若村十二队14号</t>
  </si>
  <si>
    <t>1830131038</t>
  </si>
  <si>
    <t>沙陂镇飞洋村陂头队020号</t>
  </si>
  <si>
    <t>1830131043</t>
  </si>
  <si>
    <t>莫雅晶</t>
  </si>
  <si>
    <t>广西桂平市西山镇光明中街禄塘小区南一巷137号</t>
  </si>
  <si>
    <t>1830131023</t>
  </si>
  <si>
    <t>石桥镇石桥镇培中村樟木组16-2号</t>
  </si>
  <si>
    <t>计科对口181班（本科）毕业生就业指导情况统计表</t>
  </si>
  <si>
    <t>黄良永</t>
  </si>
  <si>
    <t>黄厚贵</t>
  </si>
  <si>
    <t>计科对口181班</t>
  </si>
  <si>
    <t>中苑一街49号</t>
  </si>
  <si>
    <t>黎永东</t>
  </si>
  <si>
    <t>扬帆新城10栋306</t>
  </si>
  <si>
    <t>高重阳</t>
  </si>
  <si>
    <t>裕达澳洲青青</t>
  </si>
  <si>
    <t>谈子瑞</t>
  </si>
  <si>
    <t>三中路66号望江景苑45栋</t>
  </si>
  <si>
    <t>兰宗明</t>
  </si>
  <si>
    <t>广西来宾市兴宾区桥巩真毛塘村民委白山村37号</t>
  </si>
  <si>
    <t>黄振成</t>
  </si>
  <si>
    <t>南宁市西乡塘区金陵镇金城路68号</t>
  </si>
  <si>
    <t>杨祥富</t>
  </si>
  <si>
    <t>广西贵港市港南区东津镇洋七桥村</t>
  </si>
  <si>
    <t>刘金明</t>
  </si>
  <si>
    <t>平南镇附城村罗冲桥屯39号</t>
  </si>
  <si>
    <t>潘龙</t>
  </si>
  <si>
    <t>广西来宾市兴宾区市人民医院员工宿舍生活区</t>
  </si>
  <si>
    <t>李佳静</t>
  </si>
  <si>
    <t>仁东镇中心小学路口50米处</t>
  </si>
  <si>
    <t>李发吉</t>
  </si>
  <si>
    <t>祥霖铺镇祥乐福村一组</t>
  </si>
  <si>
    <t>广西宾阳县古辣镇马界村委会甘地村201号</t>
  </si>
  <si>
    <t>陈宏样</t>
  </si>
  <si>
    <t>广西桂平市江口镇银竹村白毛屯9号</t>
  </si>
  <si>
    <t>卢启稳</t>
  </si>
  <si>
    <t>韦海斌</t>
  </si>
  <si>
    <t>仁义村上里屯117号</t>
  </si>
  <si>
    <t>黄莹莹</t>
  </si>
  <si>
    <t>甘圩镇达洞村65-1号</t>
  </si>
  <si>
    <t>夏晗</t>
  </si>
  <si>
    <t>黄晓婷</t>
  </si>
  <si>
    <t>佛子岭路19号凤岭在水一方3栋</t>
  </si>
  <si>
    <t>宁颖</t>
  </si>
  <si>
    <t>古城路24号十栋</t>
  </si>
  <si>
    <t>文地镇茂石村大圹头队049号</t>
  </si>
  <si>
    <t>覃杰辉</t>
  </si>
  <si>
    <t>鼎盛中央公园5栋2单元2403</t>
  </si>
  <si>
    <t>大垌镇米家村委13队8号</t>
  </si>
  <si>
    <t>傅文榆</t>
  </si>
  <si>
    <t>八尺江路7号</t>
  </si>
  <si>
    <t>黄琪文</t>
  </si>
  <si>
    <t>湖溪路10号</t>
  </si>
  <si>
    <t>莫楷</t>
  </si>
  <si>
    <t>长安工业区和谐家园2栋一单元3-03</t>
  </si>
  <si>
    <t>黄南</t>
  </si>
  <si>
    <t>昆仑大道995号</t>
  </si>
  <si>
    <t>黄兴友</t>
  </si>
  <si>
    <t>银祥公寓8栋1单元502</t>
  </si>
  <si>
    <t>温彩虹</t>
  </si>
  <si>
    <t>酿溪镇土桥社区居委会4组5号</t>
  </si>
  <si>
    <t>杨家贶</t>
  </si>
  <si>
    <t>公会镇田富村二十组521号</t>
  </si>
  <si>
    <t>广西兴业县山心镇公和村旺山105-2号</t>
  </si>
  <si>
    <t>东罗矿区客兰宿舍区16栋0191号</t>
  </si>
  <si>
    <t>广西梧州市苍梧沙头镇大寨马头组39号</t>
  </si>
  <si>
    <t>徐彻</t>
  </si>
  <si>
    <t>蒲塘镇南塘村南三队54号</t>
  </si>
  <si>
    <t>扶新镇隆安村九连山组47号</t>
  </si>
  <si>
    <t>冯华德</t>
  </si>
  <si>
    <t>县底镇古练村文定队7号</t>
  </si>
  <si>
    <t>莫有幸</t>
  </si>
  <si>
    <t>穿山镇农贸市场</t>
  </si>
  <si>
    <t>黄智海</t>
  </si>
  <si>
    <t>东门镇东福路28号</t>
  </si>
  <si>
    <t>唐麒</t>
  </si>
  <si>
    <t>岚角山镇油榨头村333号</t>
  </si>
  <si>
    <t>韦姣甜</t>
  </si>
  <si>
    <t>广西柳州市柳江区三都镇龙兴村旁赖屯188号</t>
  </si>
  <si>
    <t>火电2栋2单元601室</t>
  </si>
  <si>
    <t>赖学焕</t>
  </si>
  <si>
    <t>杨村镇大军村东三队</t>
  </si>
  <si>
    <t>梁珍菲</t>
  </si>
  <si>
    <t>广西柳州市柳南区银山小区31栋2-402</t>
  </si>
  <si>
    <t>韦纯浩</t>
  </si>
  <si>
    <t>新联村坡娘屯</t>
  </si>
  <si>
    <t>陈家森</t>
  </si>
  <si>
    <t>六麻镇六学村船肚组08号</t>
  </si>
  <si>
    <t>廖磊</t>
  </si>
  <si>
    <t>银滩镇区湾村委会稔塘村32号之右第三栋</t>
  </si>
  <si>
    <t>陈俊锦</t>
  </si>
  <si>
    <t>平中一路183号</t>
  </si>
  <si>
    <t>陈亭宇</t>
  </si>
  <si>
    <t>尚雅名都</t>
  </si>
  <si>
    <t>陈梁婷婷</t>
  </si>
  <si>
    <t>嘉年华庭6-1-1</t>
  </si>
  <si>
    <t>吴莲芳</t>
  </si>
  <si>
    <t>邹圩镇同仁村委会新南门村</t>
  </si>
  <si>
    <t>安平镇纯塘村三组51号</t>
  </si>
  <si>
    <t>李荣新</t>
  </si>
  <si>
    <t>广西平南丹竹镇廊廖村上新三屯167号</t>
  </si>
  <si>
    <t>官靖峰</t>
  </si>
  <si>
    <t>玉柴世纪城3#1-1</t>
  </si>
  <si>
    <t>凌斌</t>
  </si>
  <si>
    <t>子材街道钦州湾大道阳光之春1805</t>
  </si>
  <si>
    <t>黄赞瑞</t>
  </si>
  <si>
    <t>良庆区四号过渡房</t>
  </si>
  <si>
    <t>旧地区物资局</t>
  </si>
  <si>
    <t>五一东路6-3号</t>
  </si>
  <si>
    <t>巫肇涛</t>
  </si>
  <si>
    <t>三塘镇市平垌煤矿55栋—708号</t>
  </si>
  <si>
    <t>来宾市兴宾区嘉熙办公用品经营部</t>
  </si>
  <si>
    <t>邹高峰</t>
  </si>
  <si>
    <t>何沣洛</t>
  </si>
  <si>
    <t>现代城26栋</t>
  </si>
  <si>
    <t>李丽君</t>
  </si>
  <si>
    <t>广西北流市平政镇岭峒村石梯口组55号</t>
  </si>
  <si>
    <t>汽服对口181班（本科）毕业生就业指导情况统计表</t>
  </si>
  <si>
    <t>陈照添</t>
  </si>
  <si>
    <t>1810051004</t>
  </si>
  <si>
    <t>陈心磊</t>
  </si>
  <si>
    <t>汽服对口181班</t>
  </si>
  <si>
    <t>广西钦州市灵山县新圩镇沙路村委会十四队19号</t>
  </si>
  <si>
    <t>1810051009</t>
  </si>
  <si>
    <t>松山镇沙田村</t>
  </si>
  <si>
    <t>1810051015</t>
  </si>
  <si>
    <t>黎朋德</t>
  </si>
  <si>
    <t>广西壮族自治区钦州市钦北区平吉镇新胜村委那葛村十七队2号</t>
  </si>
  <si>
    <t>1810051017</t>
  </si>
  <si>
    <t>李俊龙</t>
  </si>
  <si>
    <t>广西扶绥县中东镇九和村渌吝屯4号</t>
  </si>
  <si>
    <t>1810051021</t>
  </si>
  <si>
    <t>廖海深</t>
  </si>
  <si>
    <t>金港大道904号院202室</t>
  </si>
  <si>
    <t>1810051024</t>
  </si>
  <si>
    <t>凌如敏</t>
  </si>
  <si>
    <t>中东镇三哨乡南哨屯251号</t>
  </si>
  <si>
    <t>1810051034</t>
  </si>
  <si>
    <t>潘真源</t>
  </si>
  <si>
    <t>四荣乡荣地村丛坳屯45号</t>
  </si>
  <si>
    <t>韦荣转</t>
  </si>
  <si>
    <t>1810051035</t>
  </si>
  <si>
    <t>广西融安县桥板乡江边村下龙水屯5号</t>
  </si>
  <si>
    <t>林斌</t>
  </si>
  <si>
    <t>1810051023</t>
  </si>
  <si>
    <t>林首成</t>
  </si>
  <si>
    <t>广西平南县丹竹镇三河村三针屯129号</t>
  </si>
  <si>
    <t>张校锋</t>
  </si>
  <si>
    <t>1810051033</t>
  </si>
  <si>
    <t>欧伟基</t>
  </si>
  <si>
    <t>广西岑溪市岑城镇古塘村古眉六组48号</t>
  </si>
  <si>
    <t>许杰</t>
  </si>
  <si>
    <t>1810051006</t>
  </si>
  <si>
    <t>广西容县黎村镇太和村田克队9号</t>
  </si>
  <si>
    <t>1810051013</t>
  </si>
  <si>
    <t>赖焕诚</t>
  </si>
  <si>
    <t>和平路柳工颐华城</t>
  </si>
  <si>
    <t>1810051036</t>
  </si>
  <si>
    <t>权南东</t>
  </si>
  <si>
    <t>广西岑溪市糯垌镇古河村河清五组179号</t>
  </si>
  <si>
    <t>1810051040</t>
  </si>
  <si>
    <t>广西藤县太平镇善庆村寺村四组21号</t>
  </si>
  <si>
    <t>1810051044</t>
  </si>
  <si>
    <t>思陇镇太新村委新安村113-1号</t>
  </si>
  <si>
    <t>深圳市万至达电机制造有限公司</t>
  </si>
  <si>
    <t>饶永翠</t>
  </si>
  <si>
    <t>1810051051</t>
  </si>
  <si>
    <t>谢宗杨</t>
  </si>
  <si>
    <t>广西靖西市安德镇三东村那莽屯58号</t>
  </si>
  <si>
    <t>1810051054</t>
  </si>
  <si>
    <t>严长勇</t>
  </si>
  <si>
    <t>广西北流市大伦镇玉唐村又允冲组</t>
  </si>
  <si>
    <t>1810051029</t>
  </si>
  <si>
    <t>广西三江侗族自治县林溪镇牙己村</t>
  </si>
  <si>
    <t>潘洁宗</t>
  </si>
  <si>
    <t>1810051008</t>
  </si>
  <si>
    <t>黄德锰</t>
  </si>
  <si>
    <t>那隆镇解放街96号</t>
  </si>
  <si>
    <t>1810051018</t>
  </si>
  <si>
    <t>梁国航</t>
  </si>
  <si>
    <t>太平镇大塘村委大麓村37号</t>
  </si>
  <si>
    <t>胡军旺</t>
  </si>
  <si>
    <t>1810051005</t>
  </si>
  <si>
    <t>封灿猷</t>
  </si>
  <si>
    <t>杨梅镇普济村新华队1号</t>
  </si>
  <si>
    <t>1810051010</t>
  </si>
  <si>
    <t>黄文福</t>
  </si>
  <si>
    <t>广西罗城仫佬族自治县黄金镇东风街111号</t>
  </si>
  <si>
    <t>1810051007</t>
  </si>
  <si>
    <t>黎村镇四维村车田四4号</t>
  </si>
  <si>
    <t>1810051014</t>
  </si>
  <si>
    <t>雷剑峰</t>
  </si>
  <si>
    <t>广西玉林市容县杨梅镇河口村一队25号</t>
  </si>
  <si>
    <t>1810050128</t>
  </si>
  <si>
    <t>广西苍梧县沙头镇沙歧村禾三组21号</t>
  </si>
  <si>
    <t>1810051031</t>
  </si>
  <si>
    <t>广西钦州市浦北县小江镇木麻根村委会祖文山村45号</t>
  </si>
  <si>
    <t>1810051043</t>
  </si>
  <si>
    <t>陀杰</t>
  </si>
  <si>
    <t>容州镇河南大道</t>
  </si>
  <si>
    <t>1810051047</t>
  </si>
  <si>
    <t>吴明鑫</t>
  </si>
  <si>
    <t>广西兴业县城隍镇枫木村牛口12号</t>
  </si>
  <si>
    <t>1810051002</t>
  </si>
  <si>
    <t>沙坪镇思榜村委会东风队10-1号</t>
  </si>
  <si>
    <t>1810051003</t>
  </si>
  <si>
    <t>陈谋弟</t>
  </si>
  <si>
    <t>广西苍梧县岭脚镇六妙村留卿组4号</t>
  </si>
  <si>
    <t>王晓洋</t>
  </si>
  <si>
    <t>1810051053</t>
  </si>
  <si>
    <t>许祖康</t>
  </si>
  <si>
    <t>广西博白县菱角镇苏众村新草坝队030号</t>
  </si>
  <si>
    <t>1810051042</t>
  </si>
  <si>
    <t>涂龙昕</t>
  </si>
  <si>
    <t>柳州市柳南区十一冶二区 26-1-5-2</t>
  </si>
  <si>
    <t>1810051058</t>
  </si>
  <si>
    <t>广西河池市凤山县平乐乡寅停村弄鸾屯15号</t>
  </si>
  <si>
    <t>1810051037</t>
  </si>
  <si>
    <t>池鹏村委会榃梨村1队1号</t>
  </si>
  <si>
    <t>1810051039</t>
  </si>
  <si>
    <t>广西环江毛南族自治县明伦镇三台屯10号</t>
  </si>
  <si>
    <t>1810051052</t>
  </si>
  <si>
    <t>李戍斌</t>
  </si>
  <si>
    <t>1810051048</t>
  </si>
  <si>
    <t>吴盛宏</t>
  </si>
  <si>
    <t>广西柳州市柳北区跃进路106号23栋6单元301</t>
  </si>
  <si>
    <t>钟伟民</t>
  </si>
  <si>
    <t>1810051049</t>
  </si>
  <si>
    <t>吴文豪</t>
  </si>
  <si>
    <t>广西桂林市临桂区南边山镇细水口村</t>
  </si>
  <si>
    <t>1810051016</t>
  </si>
  <si>
    <t>广西北流市六靖镇协保村12组36号</t>
  </si>
  <si>
    <t>1810051011</t>
  </si>
  <si>
    <t>黄笑奇</t>
  </si>
  <si>
    <t>文化三街八号</t>
  </si>
  <si>
    <t>张艳霞</t>
  </si>
  <si>
    <t>黄日俊</t>
  </si>
  <si>
    <t>18100051020</t>
  </si>
  <si>
    <t>梁志旭</t>
  </si>
  <si>
    <t>石头镇水口村</t>
  </si>
  <si>
    <t>1810051001</t>
  </si>
  <si>
    <t>陈东</t>
  </si>
  <si>
    <t>广西罗城仫佬族自治县黄金镇黄金社区长宁甫屯20号</t>
  </si>
  <si>
    <t>1810051012</t>
  </si>
  <si>
    <t>广西河池市都安县下坳镇下坳乡塘边队32号</t>
  </si>
  <si>
    <t>1810051019</t>
  </si>
  <si>
    <t>广西岑溪市南渡镇高垌村二组37号</t>
  </si>
  <si>
    <t>1810051027</t>
  </si>
  <si>
    <t>广西玉林容县县底镇龙山村五队19号</t>
  </si>
  <si>
    <t>1810051050</t>
  </si>
  <si>
    <t>吴月俊</t>
  </si>
  <si>
    <t>广西钦州市灵山县石塘镇镇安村委会大龙村11队26号</t>
  </si>
  <si>
    <t>1810051055</t>
  </si>
  <si>
    <t>张付</t>
  </si>
  <si>
    <t>广西博白县水鸣镇上包村5队</t>
  </si>
  <si>
    <t>1810051056</t>
  </si>
  <si>
    <t>张壮文</t>
  </si>
  <si>
    <t>广西岑溪市岑城镇上奇社区十组六号</t>
  </si>
  <si>
    <t>1810051060</t>
  </si>
  <si>
    <t>周紫晖</t>
  </si>
  <si>
    <t>旧州镇正街</t>
  </si>
  <si>
    <t>1810051057</t>
  </si>
  <si>
    <t>植汉良</t>
  </si>
  <si>
    <t>广西容县黎村镇同和胜垌二队</t>
  </si>
  <si>
    <t>1810051030</t>
  </si>
  <si>
    <t>龙英雄</t>
  </si>
  <si>
    <t>贵州省凯里市大风洞镇双江村大坪组1号</t>
  </si>
  <si>
    <t>1810051022</t>
  </si>
  <si>
    <t>六硍镇横岭社区里德六队43号</t>
  </si>
  <si>
    <t>1810051026</t>
  </si>
  <si>
    <t>刘盛淼</t>
  </si>
  <si>
    <t>杨梅镇四端村十明队</t>
  </si>
  <si>
    <t>1810051032</t>
  </si>
  <si>
    <t>宁心滨</t>
  </si>
  <si>
    <t>小江镇越新路越新茗城二单元1903号</t>
  </si>
  <si>
    <t>1810051041</t>
  </si>
  <si>
    <t>广西武宣县思灵乡灵池村民委古类村东屯73号</t>
  </si>
  <si>
    <t>1810051045</t>
  </si>
  <si>
    <t>广西柳州市柳南区革新路革新八区东片72号</t>
  </si>
  <si>
    <t>1810051046</t>
  </si>
  <si>
    <t>张黄镇十字村委黄坭田村60号</t>
  </si>
  <si>
    <t>1810051059</t>
  </si>
  <si>
    <t>广西岑溪市三堡镇古堆村平山组60号</t>
  </si>
  <si>
    <t>汽服职教181班（本科）毕业生就业指导情况统计表</t>
  </si>
  <si>
    <t>莫家业</t>
  </si>
  <si>
    <t>陈莲琦</t>
  </si>
  <si>
    <t>范馥琦</t>
  </si>
  <si>
    <t>汽服职教181班</t>
  </si>
  <si>
    <t>广西北海市万安花园A05幢</t>
  </si>
  <si>
    <t>何昌勇</t>
  </si>
  <si>
    <t>广西横县石塘镇何村</t>
  </si>
  <si>
    <t>甘国荣</t>
  </si>
  <si>
    <t>孔耀</t>
  </si>
  <si>
    <t>广西岑溪市筋竹镇</t>
  </si>
  <si>
    <t>劳创钦</t>
  </si>
  <si>
    <t>广西钦州市灵山县那隆镇灵二村委长安村28号</t>
  </si>
  <si>
    <t>广西贺州市昭平县凤凰乡太平村寨腰一组九号</t>
  </si>
  <si>
    <t>梁才邦</t>
  </si>
  <si>
    <t>全州县玉龙花园27栋202</t>
  </si>
  <si>
    <t>刘海涛</t>
  </si>
  <si>
    <t>河南省信阳市商城县花园路迎春台小区603室</t>
  </si>
  <si>
    <t>马海洋</t>
  </si>
  <si>
    <t>重庆市奉节县永安镇少陵路282号1单元702</t>
  </si>
  <si>
    <t>蒙文报</t>
  </si>
  <si>
    <t>广西来宾市武宣县武宣镇</t>
  </si>
  <si>
    <t>安琪</t>
  </si>
  <si>
    <t>黑龙江省海林市城区福利路17-5号</t>
  </si>
  <si>
    <t>周朝兵</t>
  </si>
  <si>
    <t>宁家朗</t>
  </si>
  <si>
    <t>广西壮族自治区防城港市港口区渔洲坪万代花园5栋801</t>
  </si>
  <si>
    <t>广西来宾市武宣县思灵乡</t>
  </si>
  <si>
    <t>吴俣亨</t>
  </si>
  <si>
    <t>广西南宁市江南区五一路翠湖新城16栋</t>
  </si>
  <si>
    <t>武卫岳</t>
  </si>
  <si>
    <t>华宁县青龙镇海镜社区塘子村</t>
  </si>
  <si>
    <t>冼光鑫</t>
  </si>
  <si>
    <t>广西贵港市港北区和平路龙胫街四巷28号</t>
  </si>
  <si>
    <t>蒋家莉</t>
  </si>
  <si>
    <t>广西玉林市玉州区天心路东一区14号</t>
  </si>
  <si>
    <t>姜智超</t>
  </si>
  <si>
    <t>雷丽洁</t>
  </si>
  <si>
    <t>广西南宁市江南区五一中路三元小区</t>
  </si>
  <si>
    <t>于典</t>
  </si>
  <si>
    <t>黑龙江省大庆市萨尔图区香逸名苑1期5号楼1403</t>
  </si>
  <si>
    <t>张鸿彬</t>
  </si>
  <si>
    <t>重庆市彭水县靛水街道洋藿村3组7号</t>
  </si>
  <si>
    <t>蓝民华</t>
  </si>
  <si>
    <t>熊铭飞</t>
  </si>
  <si>
    <t>广西柳州市柳南区三区七栋</t>
  </si>
  <si>
    <t>广西凤糖柳江制糖有限责任公司</t>
  </si>
  <si>
    <t>余川</t>
  </si>
  <si>
    <t>0772-7212521</t>
  </si>
  <si>
    <t>方芳</t>
  </si>
  <si>
    <t>盟成小区11号楼</t>
  </si>
  <si>
    <t>黎海萍</t>
  </si>
  <si>
    <t>广西壮族自治区藤县平福乡下双村古强组10号</t>
  </si>
  <si>
    <t>李日铃</t>
  </si>
  <si>
    <t>广西岑溪市归义镇双贵村522号</t>
  </si>
  <si>
    <t>梁丽英</t>
  </si>
  <si>
    <t>广西灵山县檀圩镇村心村委会垌心山队22号</t>
  </si>
  <si>
    <t>刘昕怡</t>
  </si>
  <si>
    <t>湖南省新化县杏林雅苑</t>
  </si>
  <si>
    <t>庞媛元</t>
  </si>
  <si>
    <t>广西百色市右江区和平街52号</t>
  </si>
  <si>
    <t>广西宜州市福龙乡弄桑村加累屯15号</t>
  </si>
  <si>
    <t>广西贵港市平南县武林镇上旺村上旺四屯20号</t>
  </si>
  <si>
    <t>张鸳雪</t>
  </si>
  <si>
    <t>广西贵港市石羊塘建设西路11号</t>
  </si>
  <si>
    <t>广西大新县桃城镇大岭村巴脉屯1号</t>
  </si>
  <si>
    <t>周典鑫</t>
  </si>
  <si>
    <t>南</t>
  </si>
  <si>
    <t>玉林市石南镇韦鸣村</t>
  </si>
  <si>
    <t>甘雄华</t>
  </si>
  <si>
    <t>广西北流市清湾镇陈冲村园珠岭组23号</t>
  </si>
  <si>
    <t>何德兰</t>
  </si>
  <si>
    <t>广西玉林容县城西路湖畔家园南区13幢1单元602</t>
  </si>
  <si>
    <t>广西河池市金城江区河池镇新合村肯干屯15号</t>
  </si>
  <si>
    <t>卢敏</t>
  </si>
  <si>
    <t>广西梧州市万秀区蝶山一路一号10幢1504房</t>
  </si>
  <si>
    <t>广西省桂平市罗播乡罗播村26队</t>
  </si>
  <si>
    <t>广西壮族自治区南宁市上林县西燕镇大龙洞村江头庄43号</t>
  </si>
  <si>
    <t>广西岑溪市马路镇岭腰村三都十一组585号</t>
  </si>
  <si>
    <t>彭蓓</t>
  </si>
  <si>
    <t>广西贺州市平桂区鹅塘镇华山村八组134号</t>
  </si>
  <si>
    <t>苏智巧</t>
  </si>
  <si>
    <t>广西北流市大里镇六堆村</t>
  </si>
  <si>
    <t>覃璟</t>
  </si>
  <si>
    <t>广西河池市环江县洛阳镇</t>
  </si>
  <si>
    <t>广西壮族自治区南宁市上林县澄泰乡圩底村龙增庄32号</t>
  </si>
  <si>
    <t>韦家满</t>
  </si>
  <si>
    <t>广西来宾市兴宾区良塘乡王瓜村委弄茶村28号</t>
  </si>
  <si>
    <t>韦雨</t>
  </si>
  <si>
    <t>广西都安县安阳镇屏山南路16号</t>
  </si>
  <si>
    <t>周欣</t>
  </si>
  <si>
    <t>广西博白县双凤镇平山村大旺相队049号</t>
  </si>
  <si>
    <t>广西藤县和平镇座垌村十七组19号</t>
  </si>
  <si>
    <t>禤静</t>
  </si>
  <si>
    <t>广西东兴市东兴镇解放路129-1号1栋2单元304室</t>
  </si>
  <si>
    <t>杨慧莹</t>
  </si>
  <si>
    <t>广西钦州市钦南区那彭镇那蒟街97号</t>
  </si>
  <si>
    <t>杨枝茵</t>
  </si>
  <si>
    <t>广西桂平市麻垌镇联保村思教屯87号</t>
  </si>
  <si>
    <t>（考研)</t>
  </si>
  <si>
    <t>谢巧巧</t>
  </si>
  <si>
    <t>湖南省株洲市茶陵县火田镇墨龙村</t>
  </si>
  <si>
    <t>广西凤山县金牙乡干存村下峒屯20号</t>
  </si>
  <si>
    <t>齐晨洋</t>
  </si>
  <si>
    <t>郑州市管城回族区芙蓉湾1002</t>
  </si>
  <si>
    <t>汽服专升本201班（本科）毕业生就业指导情况统计表</t>
  </si>
  <si>
    <t>吴勇</t>
  </si>
  <si>
    <t>20P1022102</t>
  </si>
  <si>
    <t>陈刘刚</t>
  </si>
  <si>
    <t>汽服专升本201班</t>
  </si>
  <si>
    <t>锦绣街道3号</t>
  </si>
  <si>
    <t>东场镇进港大道190号</t>
  </si>
  <si>
    <t>桂林力源粮油食品集团有限公司</t>
  </si>
  <si>
    <t>蓝春艳</t>
  </si>
  <si>
    <t>20P1022122</t>
  </si>
  <si>
    <t>林富强</t>
  </si>
  <si>
    <t>广西北流市新松路二区23号</t>
  </si>
  <si>
    <t>雷莉群</t>
  </si>
  <si>
    <t>20P1022105</t>
  </si>
  <si>
    <t>符良琳</t>
  </si>
  <si>
    <t>东平镇六荣村大坡角11号</t>
  </si>
  <si>
    <t>20P1022106</t>
  </si>
  <si>
    <t>黄濒德</t>
  </si>
  <si>
    <t>钟山县同古镇</t>
  </si>
  <si>
    <t>桂平市木乐镇农塘村湴塘屯8号</t>
  </si>
  <si>
    <t>20P1022115</t>
  </si>
  <si>
    <t>李隽晖</t>
  </si>
  <si>
    <t>风度中路60号201</t>
  </si>
  <si>
    <t>20P1022117</t>
  </si>
  <si>
    <t>李言太</t>
  </si>
  <si>
    <t>龙头乡细夏屯7号</t>
  </si>
  <si>
    <t>20P1022124</t>
  </si>
  <si>
    <t>刘春新</t>
  </si>
  <si>
    <t>乌石镇安东村十九队</t>
  </si>
  <si>
    <t>20P1022127</t>
  </si>
  <si>
    <t>罗天广</t>
  </si>
  <si>
    <t>加贵乡加党村可傲屯15号</t>
  </si>
  <si>
    <t>三石镇弄勇屯13号</t>
  </si>
  <si>
    <t>广西平泽商贸有限公司</t>
  </si>
  <si>
    <t>唐天昊</t>
  </si>
  <si>
    <t>20P1022108</t>
  </si>
  <si>
    <t>黄良海</t>
  </si>
  <si>
    <t>灰沙村2组1号</t>
  </si>
  <si>
    <t>20P1022119</t>
  </si>
  <si>
    <t>梁梓维</t>
  </si>
  <si>
    <t>冬笋塘129号</t>
  </si>
  <si>
    <t>20P1022125</t>
  </si>
  <si>
    <t>刘祎</t>
  </si>
  <si>
    <t>上清古镇</t>
  </si>
  <si>
    <t>20P1022126</t>
  </si>
  <si>
    <t>卢志文</t>
  </si>
  <si>
    <t>广西壮族自治区河池市大化县镇南红电东路27号</t>
  </si>
  <si>
    <t>20P1022129</t>
  </si>
  <si>
    <t>吕茚驰</t>
  </si>
  <si>
    <t>机场大道蓝天花园6栋</t>
  </si>
  <si>
    <t>盘州市三合小额贷款有限责任公司</t>
  </si>
  <si>
    <t>陈洪丹</t>
  </si>
  <si>
    <t>张宇波</t>
  </si>
  <si>
    <t>20P1022110</t>
  </si>
  <si>
    <t>黄世辉</t>
  </si>
  <si>
    <t>杨梅镇熊胆村2队</t>
  </si>
  <si>
    <t>20P1022133</t>
  </si>
  <si>
    <t>覃彬翔</t>
  </si>
  <si>
    <t>广西省梧州市藤县平福乡平福街67号</t>
  </si>
  <si>
    <t>广西省来宾市武宣县思灵乡思劳村民委盘古村新村34号</t>
  </si>
  <si>
    <t>20P1022130</t>
  </si>
  <si>
    <t>欧捷</t>
  </si>
  <si>
    <t>广西柳州市融水苗族自治县细鱼路农机局大院内西三楼2-2</t>
  </si>
  <si>
    <t>许世超</t>
  </si>
  <si>
    <t>20P1022146</t>
  </si>
  <si>
    <t>吴俊辰</t>
  </si>
  <si>
    <t>衡阳街道紫荆苑</t>
  </si>
  <si>
    <t>20P1022147</t>
  </si>
  <si>
    <t>伍玉钊</t>
  </si>
  <si>
    <t>那鞋村龙塘底组9号</t>
  </si>
  <si>
    <t>张万盛</t>
  </si>
  <si>
    <t>20P1022148</t>
  </si>
  <si>
    <t>杨锦波</t>
  </si>
  <si>
    <t>思旺镇三江村三江屯28号</t>
  </si>
  <si>
    <t>沙坡镇北安村下高垌队27号</t>
  </si>
  <si>
    <t>宾州镇碗窑村委会上兴村一队30号</t>
  </si>
  <si>
    <t>东莞市中麒光电技术有限公司</t>
  </si>
  <si>
    <t>黄盈</t>
  </si>
  <si>
    <t>20P1022114</t>
  </si>
  <si>
    <t>黄远</t>
  </si>
  <si>
    <t>陆屋镇长岭村97号</t>
  </si>
  <si>
    <t>0773-2632010</t>
  </si>
  <si>
    <t>20P1022118</t>
  </si>
  <si>
    <t>梁峰铭</t>
  </si>
  <si>
    <t>江南路</t>
  </si>
  <si>
    <t>20P1022132</t>
  </si>
  <si>
    <t>石文宗</t>
  </si>
  <si>
    <t>金陵镇刚德村小石坡117好</t>
  </si>
  <si>
    <t>20P1022120</t>
  </si>
  <si>
    <t>廖秋</t>
  </si>
  <si>
    <t>凤山镇庞丁村山子水队055号</t>
  </si>
  <si>
    <t>南宁市青秀区河洋汽车养护服务中心</t>
  </si>
  <si>
    <t>符彬强</t>
  </si>
  <si>
    <t>洞靖镇学平村下雪屯93号</t>
  </si>
  <si>
    <t>冷国阳</t>
  </si>
  <si>
    <t>20P1022121</t>
  </si>
  <si>
    <t>廖丝柔</t>
  </si>
  <si>
    <t>柳北区石碑坪镇留休村廖家屯47号</t>
  </si>
  <si>
    <t>20P1022135</t>
  </si>
  <si>
    <t>覃露露</t>
  </si>
  <si>
    <t>广东省佛山市三水区文锋西路颐澳湾9座</t>
  </si>
  <si>
    <t>邓富昌</t>
  </si>
  <si>
    <t>20P1022123</t>
  </si>
  <si>
    <t>凌小康</t>
  </si>
  <si>
    <t>田东县朔良镇南立村那列屯7号</t>
  </si>
  <si>
    <t>20P1022150</t>
  </si>
  <si>
    <t>叶凌霄</t>
  </si>
  <si>
    <t>城东街401号</t>
  </si>
  <si>
    <t>20P1022145</t>
  </si>
  <si>
    <t>吴昊</t>
  </si>
  <si>
    <t>荔枝塘二街36号</t>
  </si>
  <si>
    <t>丁当镇定坤村陇蒙屯27号</t>
  </si>
  <si>
    <t>20P1022143</t>
  </si>
  <si>
    <t>韦许剑</t>
  </si>
  <si>
    <t>白圩镇高长村黄泥塘庄</t>
  </si>
  <si>
    <t>20P1022144</t>
  </si>
  <si>
    <t>温承龙</t>
  </si>
  <si>
    <t>建设路38号</t>
  </si>
  <si>
    <t>20P1022137</t>
  </si>
  <si>
    <t>唐国洲</t>
  </si>
  <si>
    <t>广西玉林博白县马塘村</t>
  </si>
  <si>
    <t>羌圩乡洪筹村那筹屯17号</t>
  </si>
  <si>
    <t>冯宗军</t>
  </si>
  <si>
    <t>5人</t>
  </si>
  <si>
    <t>20P1022131</t>
  </si>
  <si>
    <t>石剑</t>
  </si>
  <si>
    <t>广西桂林市恭城瑶族自治县莲花镇大岭脚村7号</t>
  </si>
  <si>
    <t>20P1022136</t>
  </si>
  <si>
    <t>谭邦怀</t>
  </si>
  <si>
    <t>广西武鸣区灵马镇坛昌村</t>
  </si>
  <si>
    <t>20P1022152</t>
  </si>
  <si>
    <t>朱建臻</t>
  </si>
  <si>
    <t>广西壮族自治区来宾市兴宾区五山乡止马村民委木问村1号</t>
  </si>
  <si>
    <t>钟山镇新寨28号</t>
  </si>
  <si>
    <t>18897515755</t>
  </si>
  <si>
    <t>县底镇古燕村同德队</t>
  </si>
  <si>
    <t>汽服专升本202班（本科）毕业生就业指导情况统计表</t>
  </si>
  <si>
    <t>20P1022227</t>
  </si>
  <si>
    <t>钱晓婷</t>
  </si>
  <si>
    <t>汽服专升本202</t>
  </si>
  <si>
    <t>甘棠镇南桥村委大桥村108</t>
  </si>
  <si>
    <t>兴安镇源江村委金盆塘村13号</t>
  </si>
  <si>
    <t>20P1022228</t>
  </si>
  <si>
    <t>任驰骋</t>
  </si>
  <si>
    <t>柳州市城中区西江路55号</t>
  </si>
  <si>
    <t>20P1022247</t>
  </si>
  <si>
    <t>钟裕朋</t>
  </si>
  <si>
    <t>公安镇江台村</t>
  </si>
  <si>
    <t>20P1022232</t>
  </si>
  <si>
    <t>谭超城</t>
  </si>
  <si>
    <t>瓦塘镇新江村谭村屯2号</t>
  </si>
  <si>
    <t>20P1022211</t>
  </si>
  <si>
    <t>黄天鹤</t>
  </si>
  <si>
    <t>西乡大道103号澳华花园26栋3单元</t>
  </si>
  <si>
    <t>藤州镇丽新村</t>
  </si>
  <si>
    <t>20P1022215</t>
  </si>
  <si>
    <t>梁超洋</t>
  </si>
  <si>
    <t>南江街道中秀路双益小区</t>
  </si>
  <si>
    <t>20P1022248</t>
  </si>
  <si>
    <t>朱汝锋</t>
  </si>
  <si>
    <t>南平路42号院</t>
  </si>
  <si>
    <t>20P1022240</t>
  </si>
  <si>
    <t>文崇安</t>
  </si>
  <si>
    <t>兴安镇石坑村委会</t>
  </si>
  <si>
    <t>11人</t>
  </si>
  <si>
    <t>20P1022205</t>
  </si>
  <si>
    <t>胡浩辉</t>
  </si>
  <si>
    <t>藤州大道北二巷</t>
  </si>
  <si>
    <t>20P1022223</t>
  </si>
  <si>
    <t>罗锡慧</t>
  </si>
  <si>
    <t>宾州镇顾明村委会大罗村</t>
  </si>
  <si>
    <t>广东省高州市荷花镇荷花大圹冲村一号</t>
  </si>
  <si>
    <t>佛山贝克威尔智能装备有限公司</t>
  </si>
  <si>
    <t>刘傲</t>
  </si>
  <si>
    <t>20P1022241</t>
  </si>
  <si>
    <t>吴家强</t>
  </si>
  <si>
    <t>思旺镇上邓村黄一屯122号</t>
  </si>
  <si>
    <t>大浪镇大德村下寨屯</t>
  </si>
  <si>
    <t>20P1022224</t>
  </si>
  <si>
    <t>吕盛兴</t>
  </si>
  <si>
    <t>时代花园</t>
  </si>
  <si>
    <t>中国农业银行股份有限公司广西区分行</t>
  </si>
  <si>
    <t>07712130555</t>
  </si>
  <si>
    <t>20P1022239</t>
  </si>
  <si>
    <t>韦雨烟</t>
  </si>
  <si>
    <t>石碑坪镇东区75号</t>
  </si>
  <si>
    <t>20P1022204</t>
  </si>
  <si>
    <t>董俊林</t>
  </si>
  <si>
    <t>西乡大道103号澳华花园113栋2单元</t>
  </si>
  <si>
    <t>拱洞乡龙圩村龙圩屯94号之二</t>
  </si>
  <si>
    <t>20P1022229</t>
  </si>
  <si>
    <t>石权耀</t>
  </si>
  <si>
    <t>上渡镇大成村旺石四屯62号</t>
  </si>
  <si>
    <t>20P1022214</t>
  </si>
  <si>
    <t>李序源</t>
  </si>
  <si>
    <t>西埌村大元组136号</t>
  </si>
  <si>
    <t>姚引婧</t>
  </si>
  <si>
    <t>金牙乡坡茶村陇雷屯13号</t>
  </si>
  <si>
    <t>城关镇云梯村渠灰屯16号</t>
  </si>
  <si>
    <t>隆盛镇乡平村沙田组7号</t>
  </si>
  <si>
    <t>20P1022218</t>
  </si>
  <si>
    <t>林黄如</t>
  </si>
  <si>
    <t>冻忍屯4-1号</t>
  </si>
  <si>
    <t>北景镇京屯村下京屯6号</t>
  </si>
  <si>
    <t>深圳市则成电子股份有限公司</t>
  </si>
  <si>
    <t>于菊花</t>
  </si>
  <si>
    <t>0755-89968168</t>
  </si>
  <si>
    <t>二塘镇渠盏村民委灯盏村105号</t>
  </si>
  <si>
    <t>20P1022243
20P1022209</t>
  </si>
  <si>
    <t>葛坳乡葛坳村麻陂组10附1号</t>
  </si>
  <si>
    <t>20P1022209</t>
  </si>
  <si>
    <t>黄强</t>
  </si>
  <si>
    <t>三只羊乡可力村加屯一队</t>
  </si>
  <si>
    <t>坡腾村良定屯</t>
  </si>
  <si>
    <t>20P1022230</t>
  </si>
  <si>
    <t>宋进取</t>
  </si>
  <si>
    <t>横县宋村村委</t>
  </si>
  <si>
    <t>张日亮</t>
  </si>
  <si>
    <t>20P1022216</t>
  </si>
  <si>
    <t>梁广源</t>
  </si>
  <si>
    <t>新庄村委</t>
  </si>
  <si>
    <t>20P1022202</t>
  </si>
  <si>
    <t>陈其华</t>
  </si>
  <si>
    <t>永安镇稔子坡村</t>
  </si>
  <si>
    <t>20P1022237</t>
  </si>
  <si>
    <t>韦培顺</t>
  </si>
  <si>
    <t>镇龙乡那州社区那从村36-3号</t>
  </si>
  <si>
    <t>20P1022201</t>
  </si>
  <si>
    <t>曾世民</t>
  </si>
  <si>
    <t>思界乡思界村烟墩屯18-3号</t>
  </si>
  <si>
    <t>20P1022235</t>
  </si>
  <si>
    <t>王铭</t>
  </si>
  <si>
    <t>南新东路229</t>
  </si>
  <si>
    <t>20P1022210</t>
  </si>
  <si>
    <t>黄世雄</t>
  </si>
  <si>
    <t>大沙田平乐村2冬坡21对36号</t>
  </si>
  <si>
    <t>20P1022222</t>
  </si>
  <si>
    <t>罗桂</t>
  </si>
  <si>
    <t>凉水井村二组</t>
  </si>
  <si>
    <t>20P1022203</t>
  </si>
  <si>
    <t>邓超艺</t>
  </si>
  <si>
    <t>新荣镇扶中村竹围组29号</t>
  </si>
  <si>
    <t>20p1022208</t>
  </si>
  <si>
    <t>黄録时</t>
  </si>
  <si>
    <t>悦发小区4期</t>
  </si>
  <si>
    <t>20P1022219</t>
  </si>
  <si>
    <t>凌远锋</t>
  </si>
  <si>
    <t>陆屋镇新新营村委会大田角村39号</t>
  </si>
  <si>
    <t>数控191班（专科）毕业生就业指导情况统计表</t>
  </si>
  <si>
    <t>李帅</t>
  </si>
  <si>
    <t>190204101</t>
  </si>
  <si>
    <t>数控技术191班</t>
  </si>
  <si>
    <t>水鸣镇江正村大鹏堂队034号</t>
  </si>
  <si>
    <t>190204102</t>
  </si>
  <si>
    <t>岑业强</t>
  </si>
  <si>
    <t>南坡乡马峒村峒大屯</t>
  </si>
  <si>
    <t>190204104</t>
  </si>
  <si>
    <t>陈冬莲</t>
  </si>
  <si>
    <t>三合镇马头村委会金鸡湖村14号</t>
  </si>
  <si>
    <t>190204105</t>
  </si>
  <si>
    <t>陈宏伟</t>
  </si>
  <si>
    <t>朝阳东122号</t>
  </si>
  <si>
    <t>190204108</t>
  </si>
  <si>
    <t>筋竹镇横垌村七组226号</t>
  </si>
  <si>
    <t>190204110</t>
  </si>
  <si>
    <t>何念虎</t>
  </si>
  <si>
    <t>石牙镇牛角塘村委南阳村92号</t>
  </si>
  <si>
    <t>190204111</t>
  </si>
  <si>
    <t>何雪梅</t>
  </si>
  <si>
    <t>190204112</t>
  </si>
  <si>
    <t>康熙岭镇傍钦平心一队12号</t>
  </si>
  <si>
    <t>190204113</t>
  </si>
  <si>
    <t>黄永乐</t>
  </si>
  <si>
    <t>那坡镇宝美村登贡屯20号</t>
  </si>
  <si>
    <t>190204115</t>
  </si>
  <si>
    <t>葛坡镇谷母井村8号</t>
  </si>
  <si>
    <t>庄泽城</t>
  </si>
  <si>
    <t>190204117</t>
  </si>
  <si>
    <t>李明倩</t>
  </si>
  <si>
    <t>190204118</t>
  </si>
  <si>
    <t>李娜</t>
  </si>
  <si>
    <t>福绵区福绵镇韦福村坡脚十九社26号</t>
  </si>
  <si>
    <t>190204119</t>
  </si>
  <si>
    <t>李英洁</t>
  </si>
  <si>
    <t>龙门乡武安村龙益屯</t>
  </si>
  <si>
    <t>190204120</t>
  </si>
  <si>
    <t>石榴村仓地组56号</t>
  </si>
  <si>
    <t>190204123</t>
  </si>
  <si>
    <t>麻垌镇梁村449号</t>
  </si>
  <si>
    <t>190204124</t>
  </si>
  <si>
    <t>山口镇中堂村委会乌二组89号</t>
  </si>
  <si>
    <t>190204125</t>
  </si>
  <si>
    <t>刘佳</t>
  </si>
  <si>
    <t>南平路2号院11幢三单元302室</t>
  </si>
  <si>
    <t>190204126</t>
  </si>
  <si>
    <t>板城镇宁家村委宁家村一队20号</t>
  </si>
  <si>
    <t>190204127</t>
  </si>
  <si>
    <t>岩村路183号</t>
  </si>
  <si>
    <t>190204128</t>
  </si>
  <si>
    <t>陆俊玑</t>
  </si>
  <si>
    <t>190204129</t>
  </si>
  <si>
    <t>融水镇古鼎村大村屯34号之二</t>
  </si>
  <si>
    <t xml:space="preserve"> 190204136</t>
  </si>
  <si>
    <t>环江县大安乡金桥村上拉屯 13号</t>
  </si>
  <si>
    <t>190204138</t>
  </si>
  <si>
    <t>马蚌镇八大河村教关屯047号</t>
  </si>
  <si>
    <t>190204140</t>
  </si>
  <si>
    <t>雅龙乡温和村弄台屯</t>
  </si>
  <si>
    <t>190204142</t>
  </si>
  <si>
    <t>韦贤衔</t>
  </si>
  <si>
    <t>石牙镇古本村166号</t>
  </si>
  <si>
    <t>190204147</t>
  </si>
  <si>
    <t>杨慧丹</t>
  </si>
  <si>
    <t>石卡镇大庆村东呼屯207号</t>
  </si>
  <si>
    <t xml:space="preserve">杨叶芝
</t>
  </si>
  <si>
    <t>独峒镇知了村归滚屯2号之三</t>
  </si>
  <si>
    <t>190204149</t>
  </si>
  <si>
    <t>玉其杰</t>
  </si>
  <si>
    <t>190204150</t>
  </si>
  <si>
    <t>赵永昌</t>
  </si>
  <si>
    <t>天等镇红岭村友林屯</t>
  </si>
  <si>
    <t>190204151</t>
  </si>
  <si>
    <t>张成富</t>
  </si>
  <si>
    <t>大鹏镇农福佛子村</t>
  </si>
  <si>
    <t>谢林</t>
  </si>
  <si>
    <t>190204202</t>
  </si>
  <si>
    <t>陈鸿</t>
  </si>
  <si>
    <t>数控技术192班</t>
  </si>
  <si>
    <t>平政镇石梯村三组12号</t>
  </si>
  <si>
    <t>190204205</t>
  </si>
  <si>
    <t>乔利乡东良村六水屯15号</t>
  </si>
  <si>
    <t>190204208</t>
  </si>
  <si>
    <t>基隆开发区富鑫市场44号</t>
  </si>
  <si>
    <t>190204210</t>
  </si>
  <si>
    <t>黄科顺</t>
  </si>
  <si>
    <t>190204213</t>
  </si>
  <si>
    <t>蓝凯</t>
  </si>
  <si>
    <t>上林县三里镇山河村云邱庄32号</t>
  </si>
  <si>
    <t>190204215</t>
  </si>
  <si>
    <t>李慧</t>
  </si>
  <si>
    <t>翠竹路7号翠竹小区九栋一单元</t>
  </si>
  <si>
    <t>190204216</t>
  </si>
  <si>
    <t>李明芬</t>
  </si>
  <si>
    <t>六王镇尤华村二队30号</t>
  </si>
  <si>
    <t>190204220</t>
  </si>
  <si>
    <t>北市镇善冲队35号</t>
  </si>
  <si>
    <t>190204222</t>
  </si>
  <si>
    <t>梁文华</t>
  </si>
  <si>
    <t>藤县料南村高榔组29号</t>
  </si>
  <si>
    <t>190204223</t>
  </si>
  <si>
    <t>罗秀镇新垌村水车屯</t>
  </si>
  <si>
    <t>190204224</t>
  </si>
  <si>
    <t>官成镇新新村三友一屯36号</t>
  </si>
  <si>
    <t>190204228</t>
  </si>
  <si>
    <t>莫凯娜</t>
  </si>
  <si>
    <t>鱼峰区柳石路414号之一城南首座15栋一单元102</t>
  </si>
  <si>
    <t>190204229</t>
  </si>
  <si>
    <t>西启村欧屋队21号</t>
  </si>
  <si>
    <t>19204230</t>
  </si>
  <si>
    <t>庞福</t>
  </si>
  <si>
    <t>港南区木格镇陆化村林其屯113号</t>
  </si>
  <si>
    <t>190204231</t>
  </si>
  <si>
    <t>石佳婧</t>
  </si>
  <si>
    <t>临桂镇鲁山居民区松山巷21号</t>
  </si>
  <si>
    <t>190204232</t>
  </si>
  <si>
    <t>覃彩乐</t>
  </si>
  <si>
    <t>罗城商贸八栋一单元</t>
  </si>
  <si>
    <t>190204233</t>
  </si>
  <si>
    <t>谭倩文</t>
  </si>
  <si>
    <t>水口镇新街045号</t>
  </si>
  <si>
    <t>190204234</t>
  </si>
  <si>
    <t>唐桂香</t>
  </si>
  <si>
    <t>凤翔镇东坪村031号</t>
  </si>
  <si>
    <t>190204235</t>
  </si>
  <si>
    <t>陶紫微</t>
  </si>
  <si>
    <t>石南镇火车站路12-2号</t>
  </si>
  <si>
    <t>190204236</t>
  </si>
  <si>
    <t>陶圩镇那良村十队18号</t>
  </si>
  <si>
    <t>张学科</t>
  </si>
  <si>
    <t>190204237</t>
  </si>
  <si>
    <t>韦林君</t>
  </si>
  <si>
    <t>筋竹镇中围村红卫组147号</t>
  </si>
  <si>
    <t>190204238</t>
  </si>
  <si>
    <t>三里镇龙田村茶田屯52号</t>
  </si>
  <si>
    <t>190204239</t>
  </si>
  <si>
    <t>韦周龙</t>
  </si>
  <si>
    <t>恒泰丽园</t>
  </si>
  <si>
    <t>190204240</t>
  </si>
  <si>
    <t>巫美洁</t>
  </si>
  <si>
    <t>陂石村石马塘43号</t>
  </si>
  <si>
    <t>190204241</t>
  </si>
  <si>
    <t>吴格磊</t>
  </si>
  <si>
    <t>古宜镇光辉村马湾屯49号</t>
  </si>
  <si>
    <t>韦桂庆</t>
  </si>
  <si>
    <t>190204242</t>
  </si>
  <si>
    <t>大发乡苍板村委向阳村1号</t>
  </si>
  <si>
    <t>190204245</t>
  </si>
  <si>
    <t>吴亿麒</t>
  </si>
  <si>
    <t>荔城镇中园路26号</t>
  </si>
  <si>
    <t>190204247</t>
  </si>
  <si>
    <t>杨利婷</t>
  </si>
  <si>
    <t>林溪镇程阳村程阳屯516号</t>
  </si>
  <si>
    <t>190204249</t>
  </si>
  <si>
    <t>张锦鸿</t>
  </si>
  <si>
    <t>北流市民乐镇水岸村18-2号</t>
  </si>
  <si>
    <t>孙延豪</t>
  </si>
  <si>
    <t>吕海全</t>
  </si>
  <si>
    <t>汽修191班（专科）毕业生就业指导情况统计表</t>
  </si>
  <si>
    <t>刘闯</t>
  </si>
  <si>
    <t>13人</t>
  </si>
  <si>
    <t>191003101</t>
  </si>
  <si>
    <t>汽修191班</t>
  </si>
  <si>
    <t>埌南镇杨村榃麦组135号</t>
  </si>
  <si>
    <t>191003102</t>
  </si>
  <si>
    <t>陈强荣</t>
  </si>
  <si>
    <t>平福乡平福村白石组13号</t>
  </si>
  <si>
    <t>191003103</t>
  </si>
  <si>
    <t>杜帅</t>
  </si>
  <si>
    <t>四川省南充市营山县渌井镇双桥村2组</t>
  </si>
  <si>
    <t>191003104</t>
  </si>
  <si>
    <t>广西贺州市昭平县富罗镇金龙村威竹组110号</t>
  </si>
  <si>
    <t>191003106</t>
  </si>
  <si>
    <t>韩龙</t>
  </si>
  <si>
    <t>大兴镇九顿村务一队5号</t>
  </si>
  <si>
    <t>191003107</t>
  </si>
  <si>
    <t>东荣镇上峡村下六组76号</t>
  </si>
  <si>
    <t>191003108</t>
  </si>
  <si>
    <t>黄承盛</t>
  </si>
  <si>
    <t>百育镇九合村1组99号</t>
  </si>
  <si>
    <t>191003109</t>
  </si>
  <si>
    <t>黄启塔</t>
  </si>
  <si>
    <t>广西百色市靖西市同德乡百达村百达屯38号</t>
  </si>
  <si>
    <t>191003111</t>
  </si>
  <si>
    <t>黄应聪</t>
  </si>
  <si>
    <t>马岭镇新力村2号</t>
  </si>
  <si>
    <t>191003112</t>
  </si>
  <si>
    <t>广西凌云县沙里瑶族乡那伏村那伏屯24号</t>
  </si>
  <si>
    <t>191003117</t>
  </si>
  <si>
    <t>黎坤章</t>
  </si>
  <si>
    <t>广西藤县天平镇新大村木棉三组1号</t>
  </si>
  <si>
    <t>191003118</t>
  </si>
  <si>
    <t>黎泽潮</t>
  </si>
  <si>
    <t>城隍镇塘肚村大竹根20号</t>
  </si>
  <si>
    <t>191003119</t>
  </si>
  <si>
    <t>广西百色市田东县右江矿务局旧卫生所一楼</t>
  </si>
  <si>
    <t>191003122</t>
  </si>
  <si>
    <t>梁思宁</t>
  </si>
  <si>
    <t>桐木镇高仁村桥寨屯29号</t>
  </si>
  <si>
    <t>191003123</t>
  </si>
  <si>
    <t>梁涛</t>
  </si>
  <si>
    <t>良庆区大沙田平乐村</t>
  </si>
  <si>
    <t>191003124</t>
  </si>
  <si>
    <t>梁先林</t>
  </si>
  <si>
    <t>古三村203号</t>
  </si>
  <si>
    <t>191003125</t>
  </si>
  <si>
    <t>廖志杰</t>
  </si>
  <si>
    <t>堡里乡三多村波沙屯39号</t>
  </si>
  <si>
    <t>191003127</t>
  </si>
  <si>
    <t>吕炎宏</t>
  </si>
  <si>
    <t>平南镇西村向阳二屯337号</t>
  </si>
  <si>
    <t>191003134</t>
  </si>
  <si>
    <t>宋进福</t>
  </si>
  <si>
    <t>藤州镇汶塘村大龙组21号</t>
  </si>
  <si>
    <t>191003136</t>
  </si>
  <si>
    <t>覃学展</t>
  </si>
  <si>
    <t>七洞乡社头村下屯52号</t>
  </si>
  <si>
    <t>191003138</t>
  </si>
  <si>
    <t>王成刚</t>
  </si>
  <si>
    <t>那劳镇斗皇村斗皇屯084号</t>
  </si>
  <si>
    <t>191003139</t>
  </si>
  <si>
    <t>王吉运</t>
  </si>
  <si>
    <t>岩茶乡卡白村海湾屯</t>
  </si>
  <si>
    <t>191003141</t>
  </si>
  <si>
    <t>吴柏林</t>
  </si>
  <si>
    <t>太平镇罗社村六棒组27号</t>
  </si>
  <si>
    <t>数控</t>
  </si>
  <si>
    <t>汽修</t>
  </si>
  <si>
    <t>专升本</t>
  </si>
  <si>
    <t>区外</t>
  </si>
  <si>
    <t>区内</t>
  </si>
  <si>
    <t>原农村建档立卡</t>
    <phoneticPr fontId="33" type="noConversion"/>
  </si>
  <si>
    <t>安仁镇迎宾路二段</t>
    <phoneticPr fontId="33" type="noConversion"/>
  </si>
  <si>
    <t>毕业去向落实率</t>
    <phoneticPr fontId="33" type="noConversion"/>
  </si>
  <si>
    <t>汽服专升本201（本）</t>
    <phoneticPr fontId="32" type="noConversion"/>
  </si>
  <si>
    <t>汽服专升本202（本）</t>
    <phoneticPr fontId="32" type="noConversion"/>
  </si>
  <si>
    <t>汽修191（专）</t>
    <phoneticPr fontId="32" type="noConversion"/>
  </si>
  <si>
    <t>数控191（专）</t>
    <phoneticPr fontId="32" type="noConversion"/>
  </si>
  <si>
    <t>单位联系人</t>
    <phoneticPr fontId="33" type="noConversion"/>
  </si>
  <si>
    <t>毕业去向类型</t>
    <phoneticPr fontId="33" type="noConversion"/>
  </si>
  <si>
    <t>签劳动合同形式就业（12）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</si>
</sst>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\(0.00\)"/>
  </numFmts>
  <fonts count="5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宋体"/>
      <family val="3"/>
      <charset val="134"/>
    </font>
    <font>
      <b/>
      <sz val="20"/>
      <name val="微软雅黑"/>
      <family val="2"/>
      <charset val="134"/>
    </font>
    <font>
      <sz val="14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18"/>
      <name val="微软雅黑"/>
      <family val="2"/>
      <charset val="134"/>
    </font>
    <font>
      <sz val="16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22"/>
      <name val="微软雅黑"/>
      <family val="2"/>
      <charset val="134"/>
    </font>
    <font>
      <b/>
      <sz val="12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6"/>
      <name val="微软雅黑"/>
      <family val="2"/>
      <charset val="134"/>
    </font>
    <font>
      <sz val="16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b/>
      <sz val="24"/>
      <color theme="3"/>
      <name val="微软雅黑"/>
      <family val="2"/>
      <charset val="134"/>
    </font>
    <font>
      <sz val="11"/>
      <color theme="3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4"/>
      <name val="微软雅黑"/>
      <family val="2"/>
      <charset val="134"/>
    </font>
    <font>
      <b/>
      <sz val="8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微软雅黑"/>
      <family val="2"/>
      <charset val="134"/>
    </font>
    <font>
      <b/>
      <sz val="2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9684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9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4" fillId="2" borderId="2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0" fillId="0" borderId="0" xfId="0" applyNumberFormat="1"/>
    <xf numFmtId="0" fontId="8" fillId="0" borderId="0" xfId="0" applyFont="1"/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9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11" fillId="2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6" fillId="2" borderId="0" xfId="0" applyFont="1" applyFill="1"/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0" xfId="0" applyFont="1"/>
    <xf numFmtId="0" fontId="10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9" fillId="0" borderId="0" xfId="0" applyFont="1"/>
    <xf numFmtId="0" fontId="20" fillId="0" borderId="0" xfId="0" applyFont="1"/>
    <xf numFmtId="0" fontId="18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49" fontId="22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49" fontId="22" fillId="0" borderId="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8" fillId="0" borderId="0" xfId="0" applyFont="1" applyFill="1"/>
    <xf numFmtId="0" fontId="0" fillId="0" borderId="1" xfId="0" applyFill="1" applyBorder="1"/>
    <xf numFmtId="0" fontId="29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1" fillId="0" borderId="0" xfId="0" applyFont="1" applyFill="1"/>
    <xf numFmtId="0" fontId="8" fillId="0" borderId="0" xfId="0" applyFont="1" applyFill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/>
    <xf numFmtId="0" fontId="37" fillId="2" borderId="4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40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/>
    </xf>
    <xf numFmtId="0" fontId="41" fillId="2" borderId="1" xfId="0" quotePrefix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/>
    </xf>
    <xf numFmtId="0" fontId="42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3" fillId="2" borderId="1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/>
    </xf>
    <xf numFmtId="0" fontId="44" fillId="3" borderId="0" xfId="0" applyFont="1" applyFill="1"/>
    <xf numFmtId="0" fontId="45" fillId="0" borderId="1" xfId="0" applyFont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0" fontId="45" fillId="0" borderId="0" xfId="0" applyFont="1" applyFill="1"/>
    <xf numFmtId="0" fontId="49" fillId="0" borderId="0" xfId="0" applyFont="1"/>
    <xf numFmtId="0" fontId="48" fillId="0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8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5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0" fontId="13" fillId="2" borderId="2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 vertical="center"/>
    </xf>
    <xf numFmtId="10" fontId="13" fillId="2" borderId="6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10" fontId="41" fillId="2" borderId="2" xfId="0" applyNumberFormat="1" applyFont="1" applyFill="1" applyBorder="1" applyAlignment="1">
      <alignment horizontal="center" vertical="center"/>
    </xf>
    <xf numFmtId="10" fontId="41" fillId="2" borderId="5" xfId="0" applyNumberFormat="1" applyFont="1" applyFill="1" applyBorder="1" applyAlignment="1">
      <alignment horizontal="center" vertical="center"/>
    </xf>
    <xf numFmtId="10" fontId="41" fillId="2" borderId="6" xfId="0" applyNumberFormat="1" applyFont="1" applyFill="1" applyBorder="1" applyAlignment="1">
      <alignment horizontal="center" vertical="center"/>
    </xf>
    <xf numFmtId="10" fontId="40" fillId="2" borderId="2" xfId="0" applyNumberFormat="1" applyFont="1" applyFill="1" applyBorder="1" applyAlignment="1">
      <alignment horizontal="center" vertical="center"/>
    </xf>
    <xf numFmtId="10" fontId="40" fillId="2" borderId="5" xfId="0" applyNumberFormat="1" applyFont="1" applyFill="1" applyBorder="1" applyAlignment="1">
      <alignment horizontal="center" vertical="center"/>
    </xf>
    <xf numFmtId="10" fontId="40" fillId="2" borderId="6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8" fillId="0" borderId="6" xfId="0" applyFont="1" applyFill="1" applyBorder="1" applyAlignment="1">
      <alignment horizontal="center" vertical="center" wrapText="1"/>
    </xf>
    <xf numFmtId="0" fontId="49" fillId="0" borderId="0" xfId="0" applyFont="1" applyBorder="1"/>
    <xf numFmtId="0" fontId="19" fillId="0" borderId="0" xfId="0" applyFont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9"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numFmt numFmtId="0" formatCode="General"/>
      <alignment horizontal="center" vertical="center" wrapText="1"/>
      <border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 wrapText="1"/>
      <border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 wrapText="1"/>
      <border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 wrapText="1"/>
      <border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 wrapText="1"/>
      <border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sz val="9"/>
        <color auto="1"/>
        <name val="微软雅黑"/>
        <family val="2"/>
        <charset val="134"/>
        <scheme val="none"/>
      </font>
      <alignment horizontal="center" vertical="center" wrapText="1"/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9684C"/>
      <color rgb="FFEDF7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2:I188" totalsRowShown="0">
  <autoFilter ref="A2:I188" xr:uid="{00000000-0009-0000-0100-000004000000}">
    <filterColumn colId="2">
      <filters>
        <filter val="财务管理（职教师资方向）"/>
      </filters>
    </filterColumn>
    <filterColumn colId="8">
      <filters>
        <filter val="14-15退出户"/>
        <filter val="原农村建档立卡"/>
      </filters>
    </filterColumn>
  </autoFilter>
  <tableColumns count="9">
    <tableColumn id="1" xr3:uid="{00000000-0010-0000-0000-000001000000}" name="序号" dataDxfId="8"/>
    <tableColumn id="2" xr3:uid="{00000000-0010-0000-0000-000002000000}" name="学院" dataDxfId="7"/>
    <tableColumn id="3" xr3:uid="{00000000-0010-0000-0000-000003000000}" name="专业" dataDxfId="6"/>
    <tableColumn id="4" xr3:uid="{00000000-0010-0000-0000-000004000000}" name="学号" dataDxfId="5"/>
    <tableColumn id="5" xr3:uid="{00000000-0010-0000-0000-000005000000}" name="姓名" dataDxfId="4"/>
    <tableColumn id="6" xr3:uid="{00000000-0010-0000-0000-000006000000}" name="学历" dataDxfId="3"/>
    <tableColumn id="7" xr3:uid="{00000000-0010-0000-0000-000007000000}" name="就业去向" dataDxfId="2"/>
    <tableColumn id="8" xr3:uid="{00000000-0010-0000-0000-000008000000}" name="就业指导老师" dataDxfId="1"/>
    <tableColumn id="10" xr3:uid="{00000000-0010-0000-0000-00000A000000}" name="贫困认定类型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zoomScale="90" zoomScaleNormal="90" workbookViewId="0">
      <selection activeCell="N21" sqref="N21"/>
    </sheetView>
  </sheetViews>
  <sheetFormatPr defaultColWidth="9" defaultRowHeight="13.8" x14ac:dyDescent="0.25"/>
  <cols>
    <col min="1" max="1" width="18.6640625" customWidth="1"/>
    <col min="2" max="2" width="14.109375" customWidth="1"/>
    <col min="3" max="3" width="12.77734375" customWidth="1"/>
    <col min="4" max="4" width="20.21875" customWidth="1"/>
    <col min="5" max="5" width="20.5546875" customWidth="1"/>
    <col min="6" max="6" width="19.6640625" customWidth="1"/>
    <col min="7" max="7" width="22.6640625" customWidth="1"/>
    <col min="8" max="8" width="26.44140625" customWidth="1"/>
    <col min="9" max="9" width="17.33203125" customWidth="1"/>
    <col min="10" max="10" width="18" customWidth="1"/>
    <col min="11" max="11" width="13.88671875" customWidth="1"/>
    <col min="12" max="12" width="12.109375" customWidth="1"/>
    <col min="13" max="13" width="15.88671875" customWidth="1"/>
    <col min="16" max="16" width="20" customWidth="1"/>
  </cols>
  <sheetData>
    <row r="1" spans="1:16" ht="37.200000000000003" customHeight="1" x14ac:dyDescent="0.2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2" spans="1:16" ht="21" customHeight="1" x14ac:dyDescent="0.25">
      <c r="A2" s="121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s="77" customFormat="1" ht="20.399999999999999" x14ac:dyDescent="0.25">
      <c r="A3" s="123" t="s">
        <v>2</v>
      </c>
      <c r="B3" s="123" t="s">
        <v>3</v>
      </c>
      <c r="C3" s="125" t="s">
        <v>4</v>
      </c>
      <c r="D3" s="122" t="s">
        <v>5</v>
      </c>
      <c r="E3" s="122"/>
      <c r="F3" s="122"/>
      <c r="G3" s="122"/>
      <c r="H3" s="122"/>
      <c r="I3" s="122"/>
      <c r="J3" s="122"/>
      <c r="K3" s="122"/>
      <c r="L3" s="122"/>
      <c r="M3" s="122"/>
    </row>
    <row r="4" spans="1:16" s="77" customFormat="1" ht="22.2" customHeight="1" x14ac:dyDescent="0.25">
      <c r="A4" s="124"/>
      <c r="B4" s="124"/>
      <c r="C4" s="126"/>
      <c r="D4" s="79" t="s">
        <v>6</v>
      </c>
      <c r="E4" s="79" t="s">
        <v>1531</v>
      </c>
      <c r="F4" s="79" t="s">
        <v>7</v>
      </c>
      <c r="G4" s="79" t="s">
        <v>8</v>
      </c>
      <c r="H4" s="79" t="s">
        <v>9</v>
      </c>
      <c r="I4" s="79" t="s">
        <v>10</v>
      </c>
      <c r="J4" s="79" t="s">
        <v>11</v>
      </c>
      <c r="K4" s="79" t="s">
        <v>12</v>
      </c>
      <c r="L4" s="79" t="s">
        <v>13</v>
      </c>
      <c r="M4" s="79" t="s">
        <v>14</v>
      </c>
      <c r="N4" s="82" t="s">
        <v>15</v>
      </c>
      <c r="O4" s="83"/>
    </row>
    <row r="5" spans="1:16" s="78" customFormat="1" x14ac:dyDescent="0.25">
      <c r="A5" s="80" t="s">
        <v>16</v>
      </c>
      <c r="B5" s="80">
        <f>COUNT('计科职教181班（60）'!A3:A62)</f>
        <v>60</v>
      </c>
      <c r="C5" s="88">
        <f>COUNTA('计科职教181班（60）'!M3:M62)/60</f>
        <v>1.6666666666666666E-2</v>
      </c>
      <c r="D5" s="78">
        <f>COUNTIF('计科职教181班（60）'!N:N,"10")</f>
        <v>1</v>
      </c>
      <c r="E5" s="78">
        <f>COUNTIF('计科职教181班（60）'!N:N,"12")</f>
        <v>0</v>
      </c>
      <c r="F5" s="78">
        <f>COUNTIF('计科职教181班（60）'!N:N,"12")</f>
        <v>0</v>
      </c>
      <c r="G5" s="78">
        <f>COUNTIF('计科职教181班（60）'!N:N,"13")</f>
        <v>0</v>
      </c>
      <c r="H5" s="78">
        <f>COUNTIF('计科职教181班（60）'!N:N,"14")</f>
        <v>0</v>
      </c>
      <c r="I5" s="78">
        <f>COUNTIF('计科职教181班（60）'!N:N,"46")</f>
        <v>0</v>
      </c>
      <c r="J5" s="78">
        <f>COUNTIF('计科职教181班（60）'!N:N,"65")</f>
        <v>0</v>
      </c>
      <c r="K5" s="78">
        <f>COUNTIF('计科职教181班（60）'!N:N,"75")</f>
        <v>0</v>
      </c>
      <c r="L5" s="78">
        <f>COUNTIF('计科职教181班（60）'!N:N,"76")</f>
        <v>0</v>
      </c>
      <c r="M5" s="78">
        <f>COUNTIF('计科职教181班（60）'!N:N,"82")</f>
        <v>0</v>
      </c>
      <c r="N5" s="78">
        <f t="shared" ref="N5:N14" si="0">SUM(D5:M5)</f>
        <v>1</v>
      </c>
    </row>
    <row r="6" spans="1:16" s="78" customFormat="1" x14ac:dyDescent="0.25">
      <c r="A6" s="80" t="s">
        <v>17</v>
      </c>
      <c r="B6" s="80">
        <f>COUNT('财管职教181班（58）'!A3:A60)</f>
        <v>58</v>
      </c>
      <c r="C6" s="88">
        <f>COUNTA('财管职教181班（58）'!M3:M60)/58</f>
        <v>1.7241379310344827E-2</v>
      </c>
      <c r="D6" s="78">
        <f>COUNTIF('财管职教181班（58）'!N:N,"10")</f>
        <v>1</v>
      </c>
      <c r="E6" s="78">
        <f>COUNTIF('财管职教181班（58）'!N:N,"12")</f>
        <v>0</v>
      </c>
      <c r="F6" s="78">
        <f>COUNTIF('财管职教181班（58）'!N:N,"12")</f>
        <v>0</v>
      </c>
      <c r="G6" s="78">
        <f>COUNTIF('财管职教181班（58）'!N:N,"13")</f>
        <v>0</v>
      </c>
      <c r="H6" s="78">
        <f>COUNTIF('财管职教181班（58）'!N:N,"14")</f>
        <v>0</v>
      </c>
      <c r="I6" s="78">
        <f>COUNTIF('财管职教181班（58）'!N:N,"46")</f>
        <v>0</v>
      </c>
      <c r="J6" s="78">
        <f>COUNTIF('财管职教181班（58）'!N:N,"65")</f>
        <v>0</v>
      </c>
      <c r="K6" s="78">
        <f>COUNTIF('财管职教181班（58）'!N:N,"75")</f>
        <v>0</v>
      </c>
      <c r="L6" s="78">
        <f>COUNTIF('财管职教181班（58）'!N:N,"76")</f>
        <v>0</v>
      </c>
      <c r="M6" s="78">
        <f>COUNTIF('财管职教181班（58）'!N:N,"80")</f>
        <v>0</v>
      </c>
      <c r="N6" s="78">
        <f t="shared" si="0"/>
        <v>1</v>
      </c>
    </row>
    <row r="7" spans="1:16" s="78" customFormat="1" x14ac:dyDescent="0.25">
      <c r="A7" s="80" t="s">
        <v>18</v>
      </c>
      <c r="B7" s="80">
        <f>COUNT('计科对口181班（58）'!A3:A60)</f>
        <v>58</v>
      </c>
      <c r="C7" s="88">
        <f>COUNTA('计科对口181班（58）'!M3:M60)/58</f>
        <v>1.7241379310344827E-2</v>
      </c>
      <c r="D7" s="78">
        <f>COUNTIF('计科对口181班（58）'!N:N,"10")</f>
        <v>0</v>
      </c>
      <c r="E7" s="78">
        <f>COUNTIF('计科对口181班（58）'!N:N,"12")</f>
        <v>1</v>
      </c>
      <c r="F7" s="78">
        <f>COUNTIF('计科对口181班（58）'!N:N,"12")</f>
        <v>1</v>
      </c>
      <c r="G7" s="78">
        <f>COUNTIF('计科对口181班（58）'!N:N,"13")</f>
        <v>0</v>
      </c>
      <c r="H7" s="78">
        <f>COUNTIF('计科对口181班（58）'!N:N,"14")</f>
        <v>0</v>
      </c>
      <c r="I7" s="78">
        <f>COUNTIF('计科对口181班（58）'!N:N,"46")</f>
        <v>0</v>
      </c>
      <c r="J7" s="78">
        <f>COUNTIF('计科对口181班（58）'!N:N,"65")</f>
        <v>0</v>
      </c>
      <c r="K7" s="78">
        <f>COUNTIF('计科对口181班（58）'!N:N,"75")</f>
        <v>0</v>
      </c>
      <c r="L7" s="78">
        <f>COUNTIF('计科对口181班（58）'!N:N,"76")</f>
        <v>0</v>
      </c>
      <c r="M7" s="78">
        <f>COUNTIF('计科对口181班（58）'!N:N,"80")</f>
        <v>0</v>
      </c>
      <c r="N7" s="78">
        <f t="shared" si="0"/>
        <v>2</v>
      </c>
    </row>
    <row r="8" spans="1:16" s="78" customFormat="1" x14ac:dyDescent="0.25">
      <c r="A8" s="80" t="s">
        <v>19</v>
      </c>
      <c r="B8" s="80">
        <f>COUNT('物管职教181班（57）'!A3:A59)</f>
        <v>57</v>
      </c>
      <c r="C8" s="88">
        <f>COUNTA('物管职教181班（57）'!M3:M59)/57</f>
        <v>0</v>
      </c>
      <c r="D8" s="78">
        <f>COUNTIF('物管职教181班（57）'!N:N,"10")</f>
        <v>0</v>
      </c>
      <c r="E8" s="78">
        <f>COUNTIF('物管职教181班（57）'!N:N,"12")</f>
        <v>0</v>
      </c>
      <c r="F8" s="78">
        <f>COUNTIF('物管职教181班（57）'!N:N,"12")</f>
        <v>0</v>
      </c>
      <c r="G8" s="78">
        <f>COUNTIF('物管职教181班（57）'!N:N,"13")</f>
        <v>0</v>
      </c>
      <c r="H8" s="78">
        <f>COUNTIF('物管职教181班（57）'!N:N,"14")</f>
        <v>0</v>
      </c>
      <c r="I8" s="78">
        <f>COUNTIF('物管职教181班（57）'!N:N,"46")</f>
        <v>0</v>
      </c>
      <c r="J8" s="78">
        <f>COUNTIF('物管职教181班（57）'!N:N,"65")</f>
        <v>0</v>
      </c>
      <c r="K8" s="78">
        <f>COUNTIF('物管职教181班（57）'!N:N,"75")</f>
        <v>0</v>
      </c>
      <c r="L8" s="78">
        <f>COUNTIF('物管职教181班（57）'!N:N,"76")</f>
        <v>0</v>
      </c>
      <c r="M8" s="78">
        <f>COUNTIF('物管职教181班（57）'!N:N,"80")</f>
        <v>0</v>
      </c>
      <c r="N8" s="78">
        <f t="shared" si="0"/>
        <v>0</v>
      </c>
    </row>
    <row r="9" spans="1:16" s="78" customFormat="1" x14ac:dyDescent="0.25">
      <c r="A9" s="80" t="s">
        <v>20</v>
      </c>
      <c r="B9" s="80">
        <f>COUNT('汽服对口181班（58）'!A3:A60)</f>
        <v>58</v>
      </c>
      <c r="C9" s="88">
        <f>COUNTA('汽服对口181班（58）'!M3:M60)/58</f>
        <v>1.7241379310344827E-2</v>
      </c>
      <c r="D9" s="78">
        <f>COUNTIF('汽服对口181班（58）'!N:N,"10")</f>
        <v>0</v>
      </c>
      <c r="E9" s="78">
        <f>COUNTIF('汽服对口181班（58）'!N:N,"12")</f>
        <v>0</v>
      </c>
      <c r="F9" s="78">
        <f>COUNTIF('汽服对口181班（58）'!N:N,"12")</f>
        <v>0</v>
      </c>
      <c r="G9" s="78">
        <f>COUNTIF('汽服对口181班（58）'!N:N,"13")</f>
        <v>0</v>
      </c>
      <c r="H9" s="78">
        <f>COUNTIF('汽服对口181班（58）'!N:N,"14")</f>
        <v>0</v>
      </c>
      <c r="I9" s="78">
        <f>COUNTIF('汽服对口181班（58）'!N:N,"46")</f>
        <v>0</v>
      </c>
      <c r="J9" s="78">
        <f>COUNTIF('汽服对口181班（58）'!N:N,"65")</f>
        <v>0</v>
      </c>
      <c r="K9" s="78">
        <f>COUNTIF('汽服对口181班（58）'!N:N,"75")</f>
        <v>0</v>
      </c>
      <c r="L9" s="78">
        <f>COUNTIF('汽服对口181班（58）'!N:N,"76")</f>
        <v>0</v>
      </c>
      <c r="M9" s="78">
        <f>COUNTIF('汽服对口181班（58）'!N:N,"80")</f>
        <v>0</v>
      </c>
      <c r="N9" s="78">
        <f t="shared" si="0"/>
        <v>0</v>
      </c>
    </row>
    <row r="10" spans="1:16" s="78" customFormat="1" x14ac:dyDescent="0.25">
      <c r="A10" s="80" t="s">
        <v>21</v>
      </c>
      <c r="B10" s="80">
        <f>COUNT('汽服职教181班（52）'!A3:A54)</f>
        <v>52</v>
      </c>
      <c r="C10" s="88">
        <f>COUNTA('汽服职教181班（52）'!M3:M60)/52</f>
        <v>1.9230769230769232E-2</v>
      </c>
      <c r="D10" s="78">
        <f>COUNTIF('汽服职教181班（52）'!N:N,"10")</f>
        <v>1</v>
      </c>
      <c r="E10" s="78">
        <f>COUNTIF('汽服职教181班（52）'!N:N,"12")</f>
        <v>0</v>
      </c>
      <c r="F10" s="78">
        <f>COUNTIF('汽服职教181班（52）'!N:N,"12")</f>
        <v>0</v>
      </c>
      <c r="G10" s="78">
        <f>COUNTIF('汽服职教181班（52）'!N:N,"13")</f>
        <v>0</v>
      </c>
      <c r="H10" s="78">
        <f>COUNTIF('汽服职教181班（52）'!N:N,"14")</f>
        <v>0</v>
      </c>
      <c r="I10" s="78">
        <f>COUNTIF('汽服职教181班（52）'!N:N,"46")</f>
        <v>0</v>
      </c>
      <c r="J10" s="78">
        <f>COUNTIF('汽服职教181班（52）'!N:N,"65")</f>
        <v>0</v>
      </c>
      <c r="K10" s="78">
        <f>COUNTIF('汽服职教181班（52）'!N:N,"75")</f>
        <v>0</v>
      </c>
      <c r="L10" s="78">
        <f>COUNTIF('汽服职教181班（52）'!N:N,"76")</f>
        <v>0</v>
      </c>
      <c r="M10" s="78">
        <f>COUNTIF('汽服职教181班（52）'!N:N,"80")</f>
        <v>0</v>
      </c>
      <c r="N10" s="78">
        <f t="shared" si="0"/>
        <v>1</v>
      </c>
    </row>
    <row r="11" spans="1:16" s="78" customFormat="1" x14ac:dyDescent="0.25">
      <c r="A11" s="101" t="s">
        <v>1525</v>
      </c>
      <c r="B11" s="80">
        <f>COUNT('汽服专升本201（45）'!A3:A47)</f>
        <v>45</v>
      </c>
      <c r="C11" s="88">
        <f>COUNTA('汽服专升本201（45）'!M3:M47)/45</f>
        <v>0.2</v>
      </c>
      <c r="D11" s="78">
        <f>COUNTIF('汽服专升本201（45）'!N:N,"10")</f>
        <v>9</v>
      </c>
      <c r="E11" s="78">
        <f>COUNTIF('汽服专升本201（45）'!N:N,"12")</f>
        <v>0</v>
      </c>
      <c r="F11" s="78">
        <f>COUNTIF('汽服专升本201（45）'!N:N,"12")</f>
        <v>0</v>
      </c>
      <c r="G11" s="78">
        <f>COUNTIF('汽服专升本201（45）'!N:N,"13")</f>
        <v>0</v>
      </c>
      <c r="H11" s="78">
        <f>COUNTIF('汽服专升本201（45）'!N:N,"14")</f>
        <v>0</v>
      </c>
      <c r="I11" s="78">
        <f>COUNTIF('汽服专升本201（45）'!N:N,"46")</f>
        <v>0</v>
      </c>
      <c r="J11" s="78">
        <f>COUNTIF('汽服专升本201（45）'!N:N,"65")</f>
        <v>0</v>
      </c>
      <c r="K11" s="78">
        <f>COUNTIF('汽服专升本201（45）'!N:N,"75")</f>
        <v>0</v>
      </c>
      <c r="L11" s="78">
        <f>COUNTIF('汽服专升本201（45）'!N:N,"76")</f>
        <v>0</v>
      </c>
      <c r="M11" s="78">
        <f>COUNTIF('汽服专升本201（45）'!N:N,"80")</f>
        <v>0</v>
      </c>
      <c r="N11" s="78">
        <f>SUM(D12:M12)</f>
        <v>5</v>
      </c>
    </row>
    <row r="12" spans="1:16" s="78" customFormat="1" x14ac:dyDescent="0.25">
      <c r="A12" s="101" t="s">
        <v>1526</v>
      </c>
      <c r="B12" s="80">
        <f>COUNT('汽服专升本202（41）'!A3:A43)</f>
        <v>41</v>
      </c>
      <c r="C12" s="88">
        <f>COUNTA('汽服专升本202（41）'!M3:M43)/41</f>
        <v>0.12195121951219512</v>
      </c>
      <c r="D12" s="78">
        <f>COUNTIF('汽服专升本202（41）'!N:N,"10")</f>
        <v>5</v>
      </c>
      <c r="E12" s="78">
        <f>COUNTIF('汽服专升本202（41）'!N:N,"12")</f>
        <v>0</v>
      </c>
      <c r="F12" s="78">
        <f>COUNTIF('汽服专升本202（41）'!N:N,"12")</f>
        <v>0</v>
      </c>
      <c r="G12" s="78">
        <f>COUNTIF('汽服专升本202（41）'!N:N,"13")</f>
        <v>0</v>
      </c>
      <c r="H12" s="78">
        <f>COUNTIF('汽服专升本202（41）'!N:N,"14")</f>
        <v>0</v>
      </c>
      <c r="I12" s="78">
        <f>COUNTIF('汽服专升本202（41）'!N:N,"46")</f>
        <v>0</v>
      </c>
      <c r="J12" s="78">
        <f>COUNTIF('汽服专升本202（41）'!N:N,"65")</f>
        <v>0</v>
      </c>
      <c r="K12" s="78">
        <f>COUNTIF('汽服专升本202（41）'!N:N,"75")</f>
        <v>0</v>
      </c>
      <c r="L12" s="78">
        <f>COUNTIF('汽服专升本202（41）'!N:N,"76")</f>
        <v>0</v>
      </c>
      <c r="M12" s="78">
        <f>COUNTIF('汽服专升本202（41）'!N:N,"80")</f>
        <v>0</v>
      </c>
      <c r="N12" s="78">
        <f t="shared" si="0"/>
        <v>5</v>
      </c>
    </row>
    <row r="13" spans="1:16" s="78" customFormat="1" x14ac:dyDescent="0.25">
      <c r="A13" s="101" t="s">
        <v>1527</v>
      </c>
      <c r="B13" s="80">
        <f>COUNT('汽修191（23）'!A3:A25)</f>
        <v>23</v>
      </c>
      <c r="C13" s="88">
        <f>COUNTA('汽修191（23）'!L3:L25)/23</f>
        <v>0</v>
      </c>
      <c r="D13" s="78">
        <f>COUNTIF('汽修191（23）'!N:N,"10")</f>
        <v>0</v>
      </c>
      <c r="E13" s="78">
        <f>COUNTIF('汽修191（23）'!N:N,"12")</f>
        <v>0</v>
      </c>
      <c r="F13" s="78">
        <f>COUNTIF('汽修191（23）'!N:N,"12")</f>
        <v>0</v>
      </c>
      <c r="G13" s="78">
        <f>COUNTIF('汽修191（23）'!N:N,"13")</f>
        <v>0</v>
      </c>
      <c r="H13" s="78">
        <f>COUNTIF('汽修191（23）'!N:N,"14")</f>
        <v>0</v>
      </c>
      <c r="I13" s="78">
        <f>COUNTIF('汽修191（23）'!N:N,"46")</f>
        <v>0</v>
      </c>
      <c r="J13" s="78">
        <f>COUNTIF('汽修191（23）'!N:N,"65")</f>
        <v>0</v>
      </c>
      <c r="K13" s="78">
        <f>COUNTIF('汽修191（23）'!N:N,"75")</f>
        <v>0</v>
      </c>
      <c r="L13" s="78">
        <f>COUNTIF('汽修191（23）'!N:N,"76")</f>
        <v>0</v>
      </c>
      <c r="M13" s="78">
        <f>COUNTIF('汽修191（23）'!N:N,"80")</f>
        <v>0</v>
      </c>
      <c r="N13" s="78">
        <f t="shared" si="0"/>
        <v>0</v>
      </c>
    </row>
    <row r="14" spans="1:16" s="78" customFormat="1" x14ac:dyDescent="0.25">
      <c r="A14" s="101" t="s">
        <v>1528</v>
      </c>
      <c r="B14" s="80">
        <f>COUNT('数控技术191、192班（61）'!A3:A63)</f>
        <v>61</v>
      </c>
      <c r="C14" s="88">
        <f>COUNTA('数控技术191、192班（61）'!L3:L63)/62</f>
        <v>0</v>
      </c>
      <c r="D14" s="78">
        <f>COUNTIF('数控技术191、192班（61）'!N:N,"10")</f>
        <v>0</v>
      </c>
      <c r="E14" s="78">
        <f>COUNTIF('数控技术191、192班（61）'!N:N,"12")</f>
        <v>0</v>
      </c>
      <c r="F14" s="78">
        <f>COUNTIF('数控技术191、192班（61）'!N:N,"12")</f>
        <v>0</v>
      </c>
      <c r="G14" s="78">
        <f>COUNTIF('数控技术191、192班（61）'!N:N,"13")</f>
        <v>0</v>
      </c>
      <c r="H14" s="78">
        <f>COUNTIF('数控技术191、192班（61）'!N:N,"14")</f>
        <v>0</v>
      </c>
      <c r="I14" s="78">
        <f>COUNTIF('数控技术191、192班（61）'!N:N,"46")</f>
        <v>0</v>
      </c>
      <c r="J14" s="78">
        <f>COUNTIF('数控技术191、192班（61）'!N:N,"65")</f>
        <v>0</v>
      </c>
      <c r="K14" s="78">
        <f>COUNTIF('数控技术191、192班（61）'!N:N,"75")</f>
        <v>0</v>
      </c>
      <c r="L14" s="78">
        <f>COUNTIF('数控技术191、192班（61）'!N:N,"76")</f>
        <v>0</v>
      </c>
      <c r="M14" s="78">
        <f>COUNTIF('数控技术191、192班（61）'!N:N,"80")</f>
        <v>0</v>
      </c>
      <c r="N14" s="78">
        <f t="shared" si="0"/>
        <v>0</v>
      </c>
    </row>
    <row r="15" spans="1:16" s="78" customFormat="1" x14ac:dyDescent="0.25">
      <c r="A15" s="80"/>
      <c r="B15" s="80"/>
    </row>
    <row r="16" spans="1:16" s="78" customFormat="1" x14ac:dyDescent="0.25">
      <c r="A16" s="80"/>
      <c r="B16" s="80"/>
    </row>
    <row r="17" spans="1:14" s="78" customFormat="1" x14ac:dyDescent="0.25">
      <c r="A17" s="80" t="s">
        <v>22</v>
      </c>
      <c r="B17" s="80">
        <f>COUNTIF('财管职教181班（58）'!H:H,"男")+COUNTIF('物管职教181班（57）'!H:H,"男")+COUNTIF('计科对口181班（58）'!H:H,"男")+COUNTIF('计科职教181班（60）'!H:H,"男")+COUNTIF('汽服对口181班（58）'!H:H,"男")+COUNTIF('汽服职教181班（52）'!H:H,"男")+COUNTIF('汽服专升本201（45）'!H:H,"男")+COUNTIF('汽服专升本202（41）'!H:H,"男")+COUNTIF('数控技术191、192班（61）'!G:G,"男")+COUNTIF('汽修191（23）'!G:G,"男")</f>
        <v>286</v>
      </c>
      <c r="C17" s="88">
        <f>N17/286</f>
        <v>5.944055944055944E-2</v>
      </c>
      <c r="D17" s="78">
        <f>COUNTIFS('计科职教181班（60）'!H3:H62,"男",'计科职教181班（60）'!N3:N62,"10")+COUNTIFS('财管职教181班（58）'!H3:H60,"男",'财管职教181班（58）'!N3:N60,"10")+COUNTIFS('物管职教181班（57）'!H3:H59,"男",'物管职教181班（57）'!N3:N59,"10")+COUNTIFS('计科对口181班（58）'!H3:H60,"男",'计科对口181班（58）'!N3:N60,"10")+COUNTIFS('汽服对口181班（58）'!H3:H60,"男",'汽服对口181班（58）'!N3:N60,"10")+COUNTIFS('汽服职教181班（52）'!H3:H54,"男",'汽服职教181班（52）'!N3:N54,"10")+COUNTIFS('汽服专升本201（45）'!H3:H47,"男",'汽服专升本201（45）'!N3:N47,"10")+COUNTIFS('汽服专升本202（41）'!H3:H47,"男",'汽服专升本202（41）'!N3:N47,"10")+COUNTIFS('汽修191（23）'!G3:G25,"男",'汽修191（23）'!N3:N25,"10")+COUNTIFS('数控技术191、192班（61）'!G3:G63,"男",'数控技术191、192班（61）'!N3:N63,"10")</f>
        <v>15</v>
      </c>
      <c r="E17" s="78">
        <f>COUNTIFS('计科职教181班（60）'!H3:H62,"男",'计科职教181班（60）'!N3:N62,"12")+COUNTIFS('财管职教181班（58）'!H3:H60,"男",'财管职教181班（58）'!N3:N60,"12")+COUNTIFS('物管职教181班（57）'!H3:H59,"男",'物管职教181班（57）'!N3:N59,"12")+COUNTIFS('计科对口181班（58）'!H3:H60,"男",'计科对口181班（58）'!N3:N60,"12")+COUNTIFS('汽服对口181班（58）'!H3:H60,"男",'汽服对口181班（58）'!N3:N60,"12")+COUNTIFS('汽服职教181班（52）'!H3:H54,"男",'汽服职教181班（52）'!N3:N54,"12")+COUNTIFS('汽服专升本201（45）'!H3:H47,"男",'汽服专升本201（45）'!N3:N47,"12")+COUNTIFS('汽服专升本202（41）'!H3:H47,"男",'汽服专升本202（41）'!N3:N47,"12")+COUNTIFS('汽修191（23）'!G3:G25,"男",'汽修191（23）'!N3:N25,"12")+COUNTIFS('数控技术191、192班（61）'!G3:G63,"男",'数控技术191、192班（61）'!N3:N63,"12")</f>
        <v>1</v>
      </c>
      <c r="F17" s="78">
        <f>COUNTIFS('计科职教181班（60）'!H3:H62,"男",'计科职教181班（60）'!N3:N62,"12")+COUNTIFS('财管职教181班（58）'!H3:H60,"男",'财管职教181班（58）'!N3:N60,"12")+COUNTIFS('物管职教181班（57）'!H3:H59,"男",'物管职教181班（57）'!N3:N59,"12")+COUNTIFS('计科对口181班（58）'!H3:H60,"男",'计科对口181班（58）'!N3:N60,"12")+COUNTIFS('汽服对口181班（58）'!H3:H60,"男",'汽服对口181班（58）'!N3:N60,"12")+COUNTIFS('汽服职教181班（52）'!H3:H54,"男",'汽服职教181班（52）'!N3:N54,"12")+COUNTIFS('汽服专升本201（45）'!H3:H47,"男",'汽服专升本201（45）'!N3:N47,"12")+COUNTIFS('汽服专升本202（41）'!H3:H47,"男",'汽服专升本202（41）'!N3:N47,"12")+COUNTIFS('汽修191（23）'!G3:G25,"男",'汽修191（23）'!N3:N25,"12")+COUNTIFS('数控技术191、192班（61）'!G3:G63,"男",'数控技术191、192班（61）'!N3:N63,"12")</f>
        <v>1</v>
      </c>
      <c r="G17" s="78">
        <f>COUNTIFS('计科职教181班（60）'!H3:H62,"男",'计科职教181班（60）'!N3:N62,"13")+COUNTIFS('财管职教181班（58）'!H3:H60,"男",'财管职教181班（58）'!N3:N60,"13")+COUNTIFS('物管职教181班（57）'!H3:H59,"男",'物管职教181班（57）'!N3:N59,"13")+COUNTIFS('计科对口181班（58）'!H3:H60,"男",'计科对口181班（58）'!N3:N60,"13")+COUNTIFS('汽服对口181班（58）'!H3:H60,"男",'汽服对口181班（58）'!N3:N60,"13")+COUNTIFS('汽服职教181班（52）'!H3:H54,"男",'汽服职教181班（52）'!N3:N54,"13")+COUNTIFS('汽服专升本201（45）'!H3:H47,"男",'汽服专升本201（45）'!N3:N47,"13")+COUNTIFS('汽服专升本202（41）'!H3:H47,"男",'汽服专升本202（41）'!N3:N47,"13")+COUNTIFS('汽修191（23）'!G3:G25,"男",'汽修191（23）'!N3:N25,"13")+COUNTIFS('数控技术191、192班（61）'!G3:G63,"男",'数控技术191、192班（61）'!N3:N63,"13")</f>
        <v>0</v>
      </c>
      <c r="H17" s="78">
        <f>COUNTIFS('计科职教181班（60）'!H3:H62,"男",'计科职教181班（60）'!N3:N62,"14")+COUNTIFS('财管职教181班（58）'!H3:H60,"男",'财管职教181班（58）'!N3:N60,"14")+COUNTIFS('物管职教181班（57）'!H3:H59,"男",'物管职教181班（57）'!N3:N59,"14")+COUNTIFS('计科对口181班（58）'!H3:H60,"男",'计科对口181班（58）'!N3:N60,"14")+COUNTIFS('汽服对口181班（58）'!H3:H60,"男",'汽服对口181班（58）'!N3:N60,"14")+COUNTIFS('汽服职教181班（52）'!H3:H54,"男",'汽服职教181班（52）'!N3:N54,"14")+COUNTIFS('汽服专升本201（45）'!H3:H47,"男",'汽服专升本201（45）'!N3:N47,"14")+COUNTIFS('汽服专升本202（41）'!H3:H47,"男",'汽服专升本202（41）'!N3:N47,"14")+COUNTIFS('汽修191（23）'!G3:G25,"男",'汽修191（23）'!N3:N25,"14")+COUNTIFS('数控技术191、192班（61）'!G3:G63,"男",'数控技术191、192班（61）'!N3:N63,"14")</f>
        <v>0</v>
      </c>
      <c r="I17" s="78">
        <f>COUNTIFS('计科职教181班（60）'!H3:H62,"男",'计科职教181班（60）'!N3:N62,"46")+COUNTIFS('财管职教181班（58）'!H3:H60,"男",'财管职教181班（58）'!N3:N60,"46")+COUNTIFS('物管职教181班（57）'!H3:H59,"男",'物管职教181班（57）'!N3:N59,"46")+COUNTIFS('计科对口181班（58）'!H3:H60,"男",'计科对口181班（58）'!N3:N60,"46")+COUNTIFS('汽服对口181班（58）'!H3:H60,"男",'汽服对口181班（58）'!N3:N60,"46")+COUNTIFS('汽服职教181班（52）'!H3:H54,"男",'汽服职教181班（52）'!N3:N54,"46")+COUNTIFS('汽服专升本201（45）'!H3:H47,"男",'汽服专升本201（45）'!N3:N47,"46")+COUNTIFS('汽服专升本202（41）'!H3:H47,"男",'汽服专升本202（41）'!N3:N47,"46")+COUNTIFS('汽修191（23）'!G3:G25,"男",'汽修191（23）'!N3:N25,"46")+COUNTIFS('数控技术191、192班（61）'!G3:G63,"男",'数控技术191、192班（61）'!N3:N63,"46")</f>
        <v>0</v>
      </c>
      <c r="J17" s="78">
        <f>COUNTIFS('计科职教181班（60）'!H3:H62,"男",'计科职教181班（60）'!N3:N62,"65")+COUNTIFS('财管职教181班（58）'!H3:H60,"男",'财管职教181班（58）'!N3:N60,"65")+COUNTIFS('物管职教181班（57）'!H3:H59,"男",'物管职教181班（57）'!N3:N59,"65")+COUNTIFS('计科对口181班（58）'!H3:H60,"男",'计科对口181班（58）'!N3:N60,"65")+COUNTIFS('汽服对口181班（58）'!H3:H60,"男",'汽服对口181班（58）'!N3:N60,"65")+COUNTIFS('汽服职教181班（52）'!H3:H54,"男",'汽服职教181班（52）'!N3:N54,"65")+COUNTIFS('汽服专升本201（45）'!H3:H47,"男",'汽服专升本201（45）'!N3:N47,"65")+COUNTIFS('汽服专升本202（41）'!H3:H47,"男",'汽服专升本202（41）'!N3:N47,"65")+COUNTIFS('汽修191（23）'!G3:G25,"男",'汽修191（23）'!N3:N25,"65")+COUNTIFS('数控技术191、192班（61）'!G3:G63,"男",'数控技术191、192班（61）'!N3:N63,"65")</f>
        <v>0</v>
      </c>
      <c r="K17" s="78">
        <f>COUNTIFS('计科职教181班（60）'!H3:H62,"男",'计科职教181班（60）'!N3:N62,"75")+COUNTIFS('财管职教181班（58）'!H3:H60,"男",'财管职教181班（58）'!N3:N60,"75")+COUNTIFS('物管职教181班（57）'!H3:H59,"男",'物管职教181班（57）'!N3:N59,"75")+COUNTIFS('计科对口181班（58）'!H3:H60,"男",'计科对口181班（58）'!N3:N60,"75")+COUNTIFS('汽服对口181班（58）'!H3:H60,"男",'汽服对口181班（58）'!N3:N60,"75")+COUNTIFS('汽服职教181班（52）'!H3:H54,"男",'汽服职教181班（52）'!N3:N54,"75")+COUNTIFS('汽服专升本201（45）'!H3:H47,"男",'汽服专升本201（45）'!N3:N47,"75")+COUNTIFS('汽服专升本202（41）'!H3:H47,"男",'汽服专升本202（41）'!N3:N47,"75")+COUNTIFS('汽修191（23）'!G3:G25,"男",'汽修191（23）'!N3:N25,"75")+COUNTIFS('数控技术191、192班（61）'!G3:G63,"男",'数控技术191、192班（61）'!N3:N63,"75")</f>
        <v>0</v>
      </c>
      <c r="L17" s="78">
        <f>COUNTIFS('计科职教181班（60）'!H3:H62,"男",'计科职教181班（60）'!N3:N62,"76")+COUNTIFS('财管职教181班（58）'!H3:H60,"男",'财管职教181班（58）'!N3:N60,"76")+COUNTIFS('物管职教181班（57）'!H3:H59,"男",'物管职教181班（57）'!N3:N59,"76")+COUNTIFS('计科对口181班（58）'!H3:H60,"男",'计科对口181班（58）'!N3:N60,"76")+COUNTIFS('汽服对口181班（58）'!H3:H60,"男",'汽服对口181班（58）'!N3:N60,"76")+COUNTIFS('汽服职教181班（52）'!H3:H54,"男",'汽服职教181班（52）'!N3:N54,"76")+COUNTIFS('汽服专升本201（45）'!H3:H47,"男",'汽服专升本201（45）'!N3:N47,"76")+COUNTIFS('汽服专升本202（41）'!H3:H47,"男",'汽服专升本202（41）'!N3:N47,"76")+COUNTIFS('汽修191（23）'!G3:G25,"男",'汽修191（23）'!N3:N25,"76")+COUNTIFS('数控技术191、192班（61）'!G3:G63,"男",'数控技术191、192班（61）'!N3:N63,"76")</f>
        <v>0</v>
      </c>
      <c r="M17" s="78">
        <f>COUNTIFS('计科职教181班（60）'!H3:H62,"男",'计科职教181班（60）'!N3:N62,"80")+COUNTIFS('财管职教181班（58）'!H3:H60,"男",'财管职教181班（58）'!N3:N60,"80")+COUNTIFS('物管职教181班（57）'!H3:H59,"男",'物管职教181班（57）'!N3:N59,"80")+COUNTIFS('计科对口181班（58）'!H3:H60,"男",'计科对口181班（58）'!N3:N60,"80")+COUNTIFS('汽服对口181班（58）'!H3:H60,"男",'汽服对口181班（58）'!N3:N60,"80")+COUNTIFS('汽服职教181班（52）'!H3:H54,"男",'汽服职教181班（52）'!N3:N54,"80")+COUNTIFS('汽服专升本201（45）'!H3:H47,"男",'汽服专升本201（45）'!N3:N47,"80")+COUNTIFS('汽服专升本202（41）'!H3:H47,"男",'汽服专升本202（41）'!N3:N47,"80")+COUNTIFS('汽修191（23）'!G3:G25,"男",'汽修191（23）'!N3:N25,"80")+COUNTIFS('数控技术191、192班（61）'!G3:G63,"男",'数控技术191、192班（61）'!N3:N63,"80")</f>
        <v>0</v>
      </c>
      <c r="N17" s="78">
        <f>SUM(D17:M17)</f>
        <v>17</v>
      </c>
    </row>
    <row r="18" spans="1:14" s="78" customFormat="1" x14ac:dyDescent="0.25">
      <c r="A18" s="80" t="s">
        <v>23</v>
      </c>
      <c r="B18" s="80">
        <f>COUNTIF('财管职教181班（58）'!H:H,"女")+COUNTIF('物管职教181班（57）'!H:H,"女")+COUNTIF('计科对口181班（58）'!H:H,"女")+COUNTIF('计科职教181班（60）'!H:H,"女")+COUNTIF('汽服对口181班（58）'!H:H,"女")+COUNTIF('汽服职教181班（52）'!H:H,"女")+COUNTIF('汽服专升本201（45）'!H:H,"女")+COUNTIF('汽服专升本202（41）'!H:H,"女")+COUNTIF('数控技术191、192班（61）'!G:G,"女")+COUNTIF('汽修191（23）'!G:G,"女")</f>
        <v>225</v>
      </c>
      <c r="C18" s="88">
        <f>N18/225</f>
        <v>8.8888888888888889E-3</v>
      </c>
      <c r="D18" s="78">
        <f>COUNTIFS('计科职教181班（60）'!H3:H62,"女",'计科职教181班（60）'!N3:N62,"10")+COUNTIFS('财管职教181班（58）'!H3:H60,"女",'财管职教181班（58）'!N3:N60,"10")+COUNTIFS('物管职教181班（57）'!H3:H59,"女",'物管职教181班（57）'!N3:N59,"10")+COUNTIFS('计科对口181班（58）'!H3:H60,"女",'计科对口181班（58）'!N3:N60,"10")+COUNTIFS('汽服对口181班（58）'!H3:H60,"女",'汽服对口181班（58）'!N3:N60,"10")+COUNTIFS('汽服职教181班（52）'!H3:H54,"女",'汽服职教181班（52）'!N3:N54,"10")+COUNTIFS('汽服专升本201（45）'!H3:H47,"女",'汽服专升本201（45）'!N3:N47,"10")+COUNTIFS('汽服专升本202（41）'!H3:H47,"女",'汽服专升本202（41）'!N3:N47,"10")+COUNTIFS('汽修191（23）'!G3:G25,"女",'汽修191（23）'!N3:N25,"10")+COUNTIFS('数控技术191、192班（61）'!G3:G63,"女",'数控技术191、192班（61）'!N3:N63,"10")</f>
        <v>2</v>
      </c>
      <c r="E18" s="78">
        <f>COUNTIFS('计科职教181班（60）'!H3:H62,"女",'计科职教181班（60）'!N3:N62,"11")+COUNTIFS('财管职教181班（58）'!H3:H60,"女",'财管职教181班（58）'!N3:N60,"11")+COUNTIFS('物管职教181班（57）'!H3:H59,"女",'物管职教181班（57）'!N3:N59,"11")+COUNTIFS('计科对口181班（58）'!H3:H60,"女",'计科对口181班（58）'!N3:N60,"11")+COUNTIFS('汽服对口181班（58）'!H3:H60,"女",'汽服对口181班（58）'!N3:N60,"11")+COUNTIFS('汽服职教181班（52）'!H3:H54,"女",'汽服职教181班（52）'!N3:N54,"11")+COUNTIFS('汽服专升本201（45）'!H3:H47,"女",'汽服专升本201（45）'!N3:N47,"11")+COUNTIFS('汽服专升本202（41）'!H3:H47,"女",'汽服专升本202（41）'!N3:N47,"11")+COUNTIFS('汽修191（23）'!G3:G25,"女",'汽修191（23）'!N3:N25,"11")+COUNTIFS('数控技术191、192班（61）'!G3:G63,"女",'数控技术191、192班（61）'!N3:N63,"11")</f>
        <v>0</v>
      </c>
      <c r="F18" s="78">
        <f>COUNTIFS('计科职教181班（60）'!H3:H62,"女",'计科职教181班（60）'!N3:N62,"12")+COUNTIFS('财管职教181班（58）'!H3:H60,"女",'财管职教181班（58）'!N3:N60,"12")+COUNTIFS('物管职教181班（57）'!H3:H59,"女",'物管职教181班（57）'!N3:N59,"12")+COUNTIFS('计科对口181班（58）'!H3:H60,"女",'计科对口181班（58）'!N3:N60,"12")+COUNTIFS('汽服对口181班（58）'!H3:H60,"女",'汽服对口181班（58）'!N3:N60,"12")+COUNTIFS('汽服职教181班（52）'!H3:H54,"女",'汽服职教181班（52）'!N3:N54,"12")+COUNTIFS('汽服专升本201（45）'!H3:H47,"女",'汽服专升本201（45）'!N3:N47,"12")+COUNTIFS('汽服专升本202（41）'!H3:H47,"女",'汽服专升本202（41）'!N3:N47,"12")+COUNTIFS('汽修191（23）'!G3:G25,"女",'汽修191（23）'!N3:N25,"12")+COUNTIFS('数控技术191、192班（61）'!G3:G63,"女",'数控技术191、192班（61）'!N3:N63,"12")</f>
        <v>0</v>
      </c>
      <c r="G18" s="78">
        <f>COUNTIFS('计科职教181班（60）'!H3:H62,"女",'计科职教181班（60）'!N3:N62,"13")+COUNTIFS('财管职教181班（58）'!H3:H60,"女",'财管职教181班（58）'!N3:N60,"13")+COUNTIFS('物管职教181班（57）'!H3:H59,"女",'物管职教181班（57）'!N3:N59,"13")+COUNTIFS('计科对口181班（58）'!H3:H60,"女",'计科对口181班（58）'!N3:N60,"13")+COUNTIFS('汽服对口181班（58）'!H3:H60,"女",'汽服对口181班（58）'!N3:N60,"13")+COUNTIFS('汽服职教181班（52）'!H3:H54,"女",'汽服职教181班（52）'!N3:N54,"13")+COUNTIFS('汽服专升本201（45）'!H3:H47,"女",'汽服专升本201（45）'!N3:N47,"13")+COUNTIFS('汽服专升本202（41）'!H3:H47,"女",'汽服专升本202（41）'!N3:N47,"13")+COUNTIFS('汽修191（23）'!G3:G25,"女",'汽修191（23）'!N3:N25,"13")+COUNTIFS('数控技术191、192班（61）'!G3:G63,"女",'数控技术191、192班（61）'!N3:N63,"13")</f>
        <v>0</v>
      </c>
      <c r="H18" s="78">
        <f>COUNTIFS('计科职教181班（60）'!H3:H62,"女",'计科职教181班（60）'!N3:N62,"14")+COUNTIFS('财管职教181班（58）'!H3:H60,"女",'财管职教181班（58）'!N3:N60,"14")+COUNTIFS('物管职教181班（57）'!H3:H59,"女",'物管职教181班（57）'!N3:N59,"14")+COUNTIFS('计科对口181班（58）'!H3:H60,"女",'计科对口181班（58）'!N3:N60,"14")+COUNTIFS('汽服对口181班（58）'!H3:H60,"女",'汽服对口181班（58）'!N3:N60,"14")+COUNTIFS('汽服职教181班（52）'!H3:H54,"女",'汽服职教181班（52）'!N3:N54,"14")+COUNTIFS('汽服专升本201（45）'!H3:H47,"女",'汽服专升本201（45）'!N3:N47,"14")+COUNTIFS('汽服专升本202（41）'!H3:H47,"女",'汽服专升本202（41）'!N3:N47,"14")+COUNTIFS('汽修191（23）'!G3:G25,"女",'汽修191（23）'!N3:N25,"14")+COUNTIFS('数控技术191、192班（61）'!G3:G63,"女",'数控技术191、192班（61）'!N3:N63,"14")</f>
        <v>0</v>
      </c>
      <c r="I18" s="78">
        <f>COUNTIFS('计科职教181班（60）'!H3:H62,"女",'计科职教181班（60）'!N3:N62,"46")+COUNTIFS('财管职教181班（58）'!H3:H60,"女",'财管职教181班（58）'!N3:N60,"46")+COUNTIFS('物管职教181班（57）'!H3:H59,"女",'物管职教181班（57）'!N3:N59,"46")+COUNTIFS('计科对口181班（58）'!H3:H60,"女",'计科对口181班（58）'!N3:N60,"46")+COUNTIFS('汽服对口181班（58）'!H3:H60,"女",'汽服对口181班（58）'!N3:N60,"46")+COUNTIFS('汽服职教181班（52）'!H3:H54,"女",'汽服职教181班（52）'!N3:N54,"46")+COUNTIFS('汽服专升本201（45）'!H3:H47,"女",'汽服专升本201（45）'!N3:N47,"46")+COUNTIFS('汽服专升本202（41）'!H3:H47,"女",'汽服专升本202（41）'!N3:N47,"46")+COUNTIFS('汽修191（23）'!G3:G25,"女",'汽修191（23）'!N3:N25,"46")+COUNTIFS('数控技术191、192班（61）'!G3:G63,"女",'数控技术191、192班（61）'!N3:N63,"46")</f>
        <v>0</v>
      </c>
      <c r="J18" s="78">
        <f>COUNTIFS('计科职教181班（60）'!H3:H62,"女",'计科职教181班（60）'!N3:N62,"65")+COUNTIFS('财管职教181班（58）'!H3:H60,"女",'财管职教181班（58）'!N3:N60,"65")+COUNTIFS('物管职教181班（57）'!H3:H59,"女",'物管职教181班（57）'!N3:N59,"65")+COUNTIFS('计科对口181班（58）'!H3:H60,"女",'计科对口181班（58）'!N3:N60,"65")+COUNTIFS('汽服对口181班（58）'!H3:H60,"女",'汽服对口181班（58）'!N3:N60,"65")+COUNTIFS('汽服职教181班（52）'!H3:H54,"女",'汽服职教181班（52）'!N3:N54,"65")+COUNTIFS('汽服专升本201（45）'!H3:H47,"女",'汽服专升本201（45）'!N3:N47,"65")+COUNTIFS('汽服专升本202（41）'!H3:H47,"女",'汽服专升本202（41）'!N3:N47,"65")+COUNTIFS('汽修191（23）'!G3:G25,"女",'汽修191（23）'!N3:N25,"65")+COUNTIFS('数控技术191、192班（61）'!G3:G63,"女",'数控技术191、192班（61）'!N3:N63,"65")</f>
        <v>0</v>
      </c>
      <c r="K18" s="78">
        <f>COUNTIFS('计科职教181班（60）'!H3:H62,"女",'计科职教181班（60）'!N3:N62,"75")+COUNTIFS('财管职教181班（58）'!H3:H60,"女",'财管职教181班（58）'!N3:N60,"75")+COUNTIFS('物管职教181班（57）'!H3:H59,"女",'物管职教181班（57）'!N3:N59,"75")+COUNTIFS('计科对口181班（58）'!H3:H60,"女",'计科对口181班（58）'!N3:N60,"75")+COUNTIFS('汽服对口181班（58）'!H3:H60,"女",'汽服对口181班（58）'!N3:N60,"75")+COUNTIFS('汽服职教181班（52）'!H3:H54,"女",'汽服职教181班（52）'!N3:N54,"75")+COUNTIFS('汽服专升本201（45）'!H3:H47,"女",'汽服专升本201（45）'!N3:N47,"75")+COUNTIFS('汽服专升本202（41）'!H3:H47,"女",'汽服专升本202（41）'!N3:N47,"75")+COUNTIFS('汽修191（23）'!G3:G25,"女",'汽修191（23）'!N3:N25,"75")+COUNTIFS('数控技术191、192班（61）'!G3:G63,"女",'数控技术191、192班（61）'!N3:N63,"75")</f>
        <v>0</v>
      </c>
      <c r="L18" s="78">
        <f>COUNTIFS('计科职教181班（60）'!H3:H62,"女",'计科职教181班（60）'!N3:N62,"76")+COUNTIFS('财管职教181班（58）'!H3:H60,"女",'财管职教181班（58）'!N3:N60,"76")+COUNTIFS('物管职教181班（57）'!H3:H59,"女",'物管职教181班（57）'!N3:N59,"76")+COUNTIFS('计科对口181班（58）'!H3:H60,"女",'计科对口181班（58）'!N3:N60,"76")+COUNTIFS('汽服对口181班（58）'!H3:H60,"女",'汽服对口181班（58）'!N3:N60,"76")+COUNTIFS('汽服职教181班（52）'!H3:H54,"女",'汽服职教181班（52）'!N3:N54,"76")+COUNTIFS('汽服专升本201（45）'!H3:H47,"女",'汽服专升本201（45）'!N3:N47,"76")+COUNTIFS('汽服专升本202（41）'!H3:H47,"女",'汽服专升本202（41）'!N3:N47,"76")+COUNTIFS('汽修191（23）'!G3:G25,"女",'汽修191（23）'!N3:N25,"76")+COUNTIFS('数控技术191、192班（61）'!G3:G63,"女",'数控技术191、192班（61）'!N3:N63,"76")</f>
        <v>0</v>
      </c>
      <c r="M18" s="78">
        <f>COUNTIFS('计科职教181班（60）'!H3:H62,"女",'计科职教181班（60）'!N3:N62,"80")+COUNTIFS('财管职教181班（58）'!H3:H60,"女",'财管职教181班（58）'!N3:N60,"80")+COUNTIFS('物管职教181班（57）'!H3:H59,"女",'物管职教181班（57）'!N3:N59,"80")+COUNTIFS('计科对口181班（58）'!H3:H60,"女",'计科对口181班（58）'!N3:N60,"80")+COUNTIFS('汽服对口181班（58）'!H3:H60,"女",'汽服对口181班（58）'!N3:N60,"80")+COUNTIFS('汽服职教181班（52）'!H3:H54,"女",'汽服职教181班（52）'!N3:N54,"80")+COUNTIFS('汽服专升本201（45）'!H3:H47,"女",'汽服专升本201（45）'!N3:N47,"80")+COUNTIFS('汽服专升本202（41）'!H3:H47,"女",'汽服专升本202（41）'!N3:N47,"80")+COUNTIFS('汽修191（23）'!G3:G25,"女",'汽修191（23）'!N3:N25,"80")+COUNTIFS('数控技术191、192班（61）'!G3:G63,"女",'数控技术191、192班（61）'!N3:N63,"80")</f>
        <v>0</v>
      </c>
      <c r="N18" s="78">
        <f>SUM(D18:M18)</f>
        <v>2</v>
      </c>
    </row>
    <row r="19" spans="1:14" s="78" customFormat="1" x14ac:dyDescent="0.25">
      <c r="A19" s="80" t="s">
        <v>24</v>
      </c>
      <c r="B19" s="80">
        <f>SUM(B5:B12)</f>
        <v>429</v>
      </c>
      <c r="C19" s="88">
        <f>N19/429</f>
        <v>4.4289044289044288E-2</v>
      </c>
      <c r="D19" s="78">
        <f t="shared" ref="D19:M19" si="1">SUM(D5:D12)</f>
        <v>17</v>
      </c>
      <c r="E19" s="78">
        <f t="shared" si="1"/>
        <v>1</v>
      </c>
      <c r="F19" s="78">
        <f t="shared" si="1"/>
        <v>1</v>
      </c>
      <c r="G19" s="78">
        <f t="shared" si="1"/>
        <v>0</v>
      </c>
      <c r="H19" s="78">
        <f t="shared" si="1"/>
        <v>0</v>
      </c>
      <c r="I19" s="78">
        <f t="shared" si="1"/>
        <v>0</v>
      </c>
      <c r="J19" s="78">
        <f t="shared" si="1"/>
        <v>0</v>
      </c>
      <c r="K19" s="78">
        <f t="shared" si="1"/>
        <v>0</v>
      </c>
      <c r="L19" s="78">
        <f t="shared" si="1"/>
        <v>0</v>
      </c>
      <c r="M19" s="78">
        <f t="shared" si="1"/>
        <v>0</v>
      </c>
      <c r="N19" s="78">
        <f>SUM(D19:M19)</f>
        <v>19</v>
      </c>
    </row>
    <row r="20" spans="1:14" s="78" customFormat="1" x14ac:dyDescent="0.25">
      <c r="A20" s="80" t="s">
        <v>25</v>
      </c>
      <c r="B20" s="80">
        <f>SUM(B13:B14)</f>
        <v>84</v>
      </c>
      <c r="C20" s="88">
        <f>N20/84</f>
        <v>0</v>
      </c>
      <c r="D20" s="78">
        <f t="shared" ref="D20:M20" si="2">SUM(D13:D14)</f>
        <v>0</v>
      </c>
      <c r="E20" s="78">
        <f t="shared" si="2"/>
        <v>0</v>
      </c>
      <c r="F20" s="78">
        <f t="shared" si="2"/>
        <v>0</v>
      </c>
      <c r="G20" s="78">
        <f t="shared" si="2"/>
        <v>0</v>
      </c>
      <c r="H20" s="78">
        <f t="shared" si="2"/>
        <v>0</v>
      </c>
      <c r="I20" s="78">
        <f t="shared" si="2"/>
        <v>0</v>
      </c>
      <c r="J20" s="78">
        <f t="shared" si="2"/>
        <v>0</v>
      </c>
      <c r="K20" s="78">
        <f t="shared" si="2"/>
        <v>0</v>
      </c>
      <c r="L20" s="78">
        <f t="shared" si="2"/>
        <v>0</v>
      </c>
      <c r="M20" s="78">
        <f t="shared" si="2"/>
        <v>0</v>
      </c>
      <c r="N20" s="78">
        <f>SUM(D20:M20)</f>
        <v>0</v>
      </c>
    </row>
    <row r="21" spans="1:14" ht="15.6" x14ac:dyDescent="0.3">
      <c r="A21" s="81" t="s">
        <v>26</v>
      </c>
      <c r="B21" s="105">
        <v>513</v>
      </c>
      <c r="C21" s="106"/>
      <c r="D21" s="106">
        <f t="shared" ref="D21:N21" si="3">SUM(D17:D20)</f>
        <v>34</v>
      </c>
      <c r="E21" s="106">
        <f t="shared" si="3"/>
        <v>2</v>
      </c>
      <c r="F21" s="106">
        <f t="shared" si="3"/>
        <v>2</v>
      </c>
      <c r="G21" s="106">
        <f t="shared" si="3"/>
        <v>0</v>
      </c>
      <c r="H21" s="106">
        <f t="shared" si="3"/>
        <v>0</v>
      </c>
      <c r="I21" s="106">
        <f t="shared" si="3"/>
        <v>0</v>
      </c>
      <c r="J21" s="106">
        <f t="shared" si="3"/>
        <v>0</v>
      </c>
      <c r="K21" s="106">
        <f t="shared" si="3"/>
        <v>0</v>
      </c>
      <c r="L21" s="106">
        <f t="shared" si="3"/>
        <v>0</v>
      </c>
      <c r="M21" s="106">
        <f t="shared" si="3"/>
        <v>0</v>
      </c>
      <c r="N21" s="106">
        <f t="shared" si="3"/>
        <v>38</v>
      </c>
    </row>
    <row r="23" spans="1:14" x14ac:dyDescent="0.25">
      <c r="D23" s="102"/>
    </row>
  </sheetData>
  <mergeCells count="6">
    <mergeCell ref="A1:P1"/>
    <mergeCell ref="A2:P2"/>
    <mergeCell ref="D3:M3"/>
    <mergeCell ref="A3:A4"/>
    <mergeCell ref="B3:B4"/>
    <mergeCell ref="C3:C4"/>
  </mergeCells>
  <phoneticPr fontId="32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8"/>
  <sheetViews>
    <sheetView topLeftCell="A35" zoomScale="70" zoomScaleNormal="70" workbookViewId="0">
      <selection activeCell="C3" sqref="C3:C47"/>
    </sheetView>
  </sheetViews>
  <sheetFormatPr defaultColWidth="9" defaultRowHeight="13.8" x14ac:dyDescent="0.25"/>
  <cols>
    <col min="1" max="1" width="9.109375" bestFit="1" customWidth="1"/>
    <col min="2" max="2" width="15.77734375" customWidth="1"/>
    <col min="3" max="3" width="13.109375" customWidth="1"/>
    <col min="4" max="4" width="9.33203125" customWidth="1"/>
    <col min="5" max="5" width="11.88671875" customWidth="1"/>
    <col min="6" max="6" width="19.21875" customWidth="1"/>
    <col min="8" max="8" width="7.88671875" customWidth="1"/>
    <col min="9" max="9" width="22.33203125" customWidth="1"/>
    <col min="10" max="10" width="23.88671875" customWidth="1"/>
    <col min="11" max="11" width="33.88671875" customWidth="1"/>
    <col min="12" max="12" width="19.5546875" customWidth="1"/>
    <col min="13" max="13" width="40.44140625" customWidth="1"/>
    <col min="14" max="14" width="15.88671875" customWidth="1"/>
    <col min="15" max="15" width="17.33203125" customWidth="1"/>
    <col min="16" max="16" width="18.6640625" bestFit="1" customWidth="1"/>
  </cols>
  <sheetData>
    <row r="1" spans="1:16" ht="28.2" x14ac:dyDescent="0.35">
      <c r="A1" s="163" t="s">
        <v>1042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93"/>
    </row>
    <row r="2" spans="1:16" s="2" customFormat="1" ht="42" customHeight="1" x14ac:dyDescent="0.25">
      <c r="A2" s="94" t="s">
        <v>28</v>
      </c>
      <c r="B2" s="95" t="s">
        <v>258</v>
      </c>
      <c r="C2" s="164" t="s">
        <v>35</v>
      </c>
      <c r="D2" s="165"/>
      <c r="E2" s="96" t="s">
        <v>1524</v>
      </c>
      <c r="F2" s="97" t="s">
        <v>31</v>
      </c>
      <c r="G2" s="97" t="s">
        <v>32</v>
      </c>
      <c r="H2" s="97" t="s">
        <v>259</v>
      </c>
      <c r="I2" s="97" t="s">
        <v>260</v>
      </c>
      <c r="J2" s="97" t="s">
        <v>261</v>
      </c>
      <c r="K2" s="97" t="s">
        <v>387</v>
      </c>
      <c r="L2" s="98" t="s">
        <v>263</v>
      </c>
      <c r="M2" s="97" t="s">
        <v>264</v>
      </c>
      <c r="N2" s="97" t="s">
        <v>5</v>
      </c>
      <c r="O2" s="97" t="s">
        <v>265</v>
      </c>
      <c r="P2" s="97" t="s">
        <v>266</v>
      </c>
    </row>
    <row r="3" spans="1:16" s="25" customFormat="1" ht="30" customHeight="1" x14ac:dyDescent="0.4">
      <c r="A3" s="99">
        <v>1</v>
      </c>
      <c r="B3" s="97" t="s">
        <v>1043</v>
      </c>
      <c r="C3" s="97" t="s">
        <v>1043</v>
      </c>
      <c r="D3" s="166" t="s">
        <v>269</v>
      </c>
      <c r="E3" s="169">
        <f>COUNTA(M3:M12)/10</f>
        <v>0.2</v>
      </c>
      <c r="F3" s="98" t="s">
        <v>1044</v>
      </c>
      <c r="G3" s="98" t="s">
        <v>1045</v>
      </c>
      <c r="H3" s="98" t="s">
        <v>271</v>
      </c>
      <c r="I3" s="98" t="s">
        <v>1046</v>
      </c>
      <c r="J3" s="98">
        <v>13471247449</v>
      </c>
      <c r="K3" s="98" t="s">
        <v>1047</v>
      </c>
      <c r="L3" s="99"/>
      <c r="M3" s="99"/>
      <c r="N3" s="99"/>
      <c r="O3" s="99"/>
      <c r="P3" s="99"/>
    </row>
    <row r="4" spans="1:16" s="25" customFormat="1" ht="30" customHeight="1" x14ac:dyDescent="0.4">
      <c r="A4" s="99">
        <v>2</v>
      </c>
      <c r="B4" s="97" t="s">
        <v>1043</v>
      </c>
      <c r="C4" s="97" t="s">
        <v>1043</v>
      </c>
      <c r="D4" s="167"/>
      <c r="E4" s="170"/>
      <c r="F4" s="98" t="s">
        <v>231</v>
      </c>
      <c r="G4" s="98" t="s">
        <v>232</v>
      </c>
      <c r="H4" s="98" t="s">
        <v>271</v>
      </c>
      <c r="I4" s="98" t="s">
        <v>1046</v>
      </c>
      <c r="J4" s="98">
        <v>18377798483</v>
      </c>
      <c r="K4" s="98" t="s">
        <v>1048</v>
      </c>
      <c r="L4" s="99" t="s">
        <v>59</v>
      </c>
      <c r="M4" s="99" t="s">
        <v>1049</v>
      </c>
      <c r="N4" s="97">
        <v>10</v>
      </c>
      <c r="O4" s="99" t="s">
        <v>1050</v>
      </c>
      <c r="P4" s="99">
        <v>18376154149</v>
      </c>
    </row>
    <row r="5" spans="1:16" s="25" customFormat="1" ht="30" customHeight="1" x14ac:dyDescent="0.4">
      <c r="A5" s="99">
        <v>3</v>
      </c>
      <c r="B5" s="97" t="s">
        <v>1043</v>
      </c>
      <c r="C5" s="97" t="s">
        <v>1043</v>
      </c>
      <c r="D5" s="167"/>
      <c r="E5" s="170"/>
      <c r="F5" s="98" t="s">
        <v>1051</v>
      </c>
      <c r="G5" s="98" t="s">
        <v>1052</v>
      </c>
      <c r="H5" s="98" t="s">
        <v>271</v>
      </c>
      <c r="I5" s="98" t="s">
        <v>1046</v>
      </c>
      <c r="J5" s="98">
        <v>18877127768</v>
      </c>
      <c r="K5" s="98" t="s">
        <v>1053</v>
      </c>
      <c r="L5" s="99"/>
      <c r="M5" s="99" t="s">
        <v>1049</v>
      </c>
      <c r="N5" s="99">
        <v>10</v>
      </c>
      <c r="O5" s="99" t="s">
        <v>1054</v>
      </c>
      <c r="P5" s="99">
        <v>15307736610</v>
      </c>
    </row>
    <row r="6" spans="1:16" s="25" customFormat="1" ht="30" customHeight="1" x14ac:dyDescent="0.4">
      <c r="A6" s="99">
        <v>4</v>
      </c>
      <c r="B6" s="97" t="s">
        <v>890</v>
      </c>
      <c r="C6" s="97" t="s">
        <v>1043</v>
      </c>
      <c r="D6" s="167"/>
      <c r="E6" s="170"/>
      <c r="F6" s="98" t="s">
        <v>1055</v>
      </c>
      <c r="G6" s="98" t="s">
        <v>1056</v>
      </c>
      <c r="H6" s="98" t="s">
        <v>271</v>
      </c>
      <c r="I6" s="98" t="s">
        <v>1046</v>
      </c>
      <c r="J6" s="98">
        <v>18894633546</v>
      </c>
      <c r="K6" s="98" t="s">
        <v>1057</v>
      </c>
      <c r="L6" s="99"/>
      <c r="M6" s="99"/>
      <c r="N6" s="99"/>
      <c r="O6" s="99"/>
      <c r="P6" s="99"/>
    </row>
    <row r="7" spans="1:16" s="25" customFormat="1" ht="30" customHeight="1" x14ac:dyDescent="0.4">
      <c r="A7" s="99">
        <v>5</v>
      </c>
      <c r="B7" s="97" t="s">
        <v>801</v>
      </c>
      <c r="C7" s="97" t="s">
        <v>1043</v>
      </c>
      <c r="D7" s="167"/>
      <c r="E7" s="170"/>
      <c r="F7" s="98" t="s">
        <v>1058</v>
      </c>
      <c r="G7" s="98" t="s">
        <v>1059</v>
      </c>
      <c r="H7" s="98" t="s">
        <v>271</v>
      </c>
      <c r="I7" s="98" t="s">
        <v>1046</v>
      </c>
      <c r="J7" s="98">
        <v>18378288906</v>
      </c>
      <c r="K7" s="98" t="s">
        <v>1060</v>
      </c>
      <c r="L7" s="99"/>
      <c r="M7" s="99"/>
      <c r="N7" s="99"/>
      <c r="O7" s="99"/>
      <c r="P7" s="99"/>
    </row>
    <row r="8" spans="1:16" s="25" customFormat="1" ht="30" customHeight="1" x14ac:dyDescent="0.4">
      <c r="A8" s="99">
        <v>6</v>
      </c>
      <c r="B8" s="97" t="s">
        <v>890</v>
      </c>
      <c r="C8" s="97" t="s">
        <v>1043</v>
      </c>
      <c r="D8" s="167"/>
      <c r="E8" s="170"/>
      <c r="F8" s="98" t="s">
        <v>216</v>
      </c>
      <c r="G8" s="98" t="s">
        <v>217</v>
      </c>
      <c r="H8" s="98" t="s">
        <v>271</v>
      </c>
      <c r="I8" s="98" t="s">
        <v>1046</v>
      </c>
      <c r="J8" s="98">
        <v>18290041790</v>
      </c>
      <c r="K8" s="98" t="s">
        <v>1061</v>
      </c>
      <c r="L8" s="99" t="s">
        <v>40</v>
      </c>
      <c r="M8" s="99"/>
      <c r="N8" s="99"/>
      <c r="O8" s="99"/>
      <c r="P8" s="99"/>
    </row>
    <row r="9" spans="1:16" s="25" customFormat="1" ht="30" customHeight="1" x14ac:dyDescent="0.4">
      <c r="A9" s="99">
        <v>7</v>
      </c>
      <c r="B9" s="97" t="s">
        <v>890</v>
      </c>
      <c r="C9" s="97" t="s">
        <v>1043</v>
      </c>
      <c r="D9" s="167"/>
      <c r="E9" s="170"/>
      <c r="F9" s="98" t="s">
        <v>1062</v>
      </c>
      <c r="G9" s="98" t="s">
        <v>1063</v>
      </c>
      <c r="H9" s="98" t="s">
        <v>271</v>
      </c>
      <c r="I9" s="98" t="s">
        <v>1046</v>
      </c>
      <c r="J9" s="98">
        <v>13719759073</v>
      </c>
      <c r="K9" s="98" t="s">
        <v>1064</v>
      </c>
      <c r="L9" s="99"/>
      <c r="M9" s="99"/>
      <c r="N9" s="99"/>
      <c r="O9" s="99"/>
      <c r="P9" s="99"/>
    </row>
    <row r="10" spans="1:16" s="25" customFormat="1" ht="30" customHeight="1" x14ac:dyDescent="0.4">
      <c r="A10" s="99">
        <v>8</v>
      </c>
      <c r="B10" s="97" t="s">
        <v>880</v>
      </c>
      <c r="C10" s="97" t="s">
        <v>1043</v>
      </c>
      <c r="D10" s="167"/>
      <c r="E10" s="170"/>
      <c r="F10" s="98" t="s">
        <v>1065</v>
      </c>
      <c r="G10" s="98" t="s">
        <v>1066</v>
      </c>
      <c r="H10" s="98" t="s">
        <v>271</v>
      </c>
      <c r="I10" s="98" t="s">
        <v>1046</v>
      </c>
      <c r="J10" s="98">
        <v>18260924896</v>
      </c>
      <c r="K10" s="98" t="s">
        <v>1067</v>
      </c>
      <c r="L10" s="99"/>
      <c r="M10" s="99"/>
      <c r="N10" s="99"/>
      <c r="O10" s="99"/>
      <c r="P10" s="99"/>
    </row>
    <row r="11" spans="1:16" s="25" customFormat="1" ht="30" customHeight="1" x14ac:dyDescent="0.4">
      <c r="A11" s="99">
        <v>9</v>
      </c>
      <c r="B11" s="97" t="s">
        <v>880</v>
      </c>
      <c r="C11" s="97" t="s">
        <v>1043</v>
      </c>
      <c r="D11" s="167"/>
      <c r="E11" s="170"/>
      <c r="F11" s="98" t="s">
        <v>1068</v>
      </c>
      <c r="G11" s="98" t="s">
        <v>1069</v>
      </c>
      <c r="H11" s="98" t="s">
        <v>271</v>
      </c>
      <c r="I11" s="98" t="s">
        <v>1046</v>
      </c>
      <c r="J11" s="98">
        <v>18778589895</v>
      </c>
      <c r="K11" s="98" t="s">
        <v>1070</v>
      </c>
      <c r="L11" s="99"/>
      <c r="M11" s="99"/>
      <c r="N11" s="99"/>
      <c r="O11" s="99"/>
      <c r="P11" s="99"/>
    </row>
    <row r="12" spans="1:16" s="25" customFormat="1" ht="30" customHeight="1" x14ac:dyDescent="0.4">
      <c r="A12" s="99">
        <v>10</v>
      </c>
      <c r="B12" s="97" t="s">
        <v>801</v>
      </c>
      <c r="C12" s="97" t="s">
        <v>1043</v>
      </c>
      <c r="D12" s="168"/>
      <c r="E12" s="171"/>
      <c r="F12" s="98" t="s">
        <v>1071</v>
      </c>
      <c r="G12" s="98" t="s">
        <v>1072</v>
      </c>
      <c r="H12" s="98" t="s">
        <v>271</v>
      </c>
      <c r="I12" s="98" t="s">
        <v>1046</v>
      </c>
      <c r="J12" s="98">
        <v>18775855205</v>
      </c>
      <c r="K12" s="98" t="s">
        <v>1073</v>
      </c>
      <c r="L12" s="99"/>
      <c r="M12" s="99"/>
      <c r="N12" s="99"/>
      <c r="O12" s="99"/>
      <c r="P12" s="99"/>
    </row>
    <row r="13" spans="1:16" s="25" customFormat="1" ht="30" customHeight="1" x14ac:dyDescent="0.4">
      <c r="A13" s="99">
        <v>11</v>
      </c>
      <c r="B13" s="97" t="s">
        <v>797</v>
      </c>
      <c r="C13" s="97" t="s">
        <v>797</v>
      </c>
      <c r="D13" s="166" t="s">
        <v>269</v>
      </c>
      <c r="E13" s="172">
        <f>COUNTA(M13:M22)/10</f>
        <v>0.2</v>
      </c>
      <c r="F13" s="98" t="s">
        <v>218</v>
      </c>
      <c r="G13" s="98" t="s">
        <v>219</v>
      </c>
      <c r="H13" s="98" t="s">
        <v>271</v>
      </c>
      <c r="I13" s="98" t="s">
        <v>1046</v>
      </c>
      <c r="J13" s="98">
        <v>18076550296</v>
      </c>
      <c r="K13" s="98" t="s">
        <v>1074</v>
      </c>
      <c r="L13" s="99" t="s">
        <v>40</v>
      </c>
      <c r="M13" s="99" t="s">
        <v>1075</v>
      </c>
      <c r="N13" s="99">
        <v>10</v>
      </c>
      <c r="O13" s="99" t="s">
        <v>1076</v>
      </c>
      <c r="P13" s="99">
        <v>13877835428</v>
      </c>
    </row>
    <row r="14" spans="1:16" s="25" customFormat="1" ht="30" customHeight="1" x14ac:dyDescent="0.4">
      <c r="A14" s="99">
        <v>12</v>
      </c>
      <c r="B14" s="97" t="s">
        <v>797</v>
      </c>
      <c r="C14" s="97" t="s">
        <v>797</v>
      </c>
      <c r="D14" s="167"/>
      <c r="E14" s="173"/>
      <c r="F14" s="98" t="s">
        <v>1077</v>
      </c>
      <c r="G14" s="98" t="s">
        <v>1078</v>
      </c>
      <c r="H14" s="98" t="s">
        <v>271</v>
      </c>
      <c r="I14" s="98" t="s">
        <v>1046</v>
      </c>
      <c r="J14" s="98">
        <v>18174825398</v>
      </c>
      <c r="K14" s="98" t="s">
        <v>1079</v>
      </c>
      <c r="L14" s="99"/>
      <c r="M14" s="99"/>
      <c r="N14" s="99"/>
      <c r="O14" s="99"/>
      <c r="P14" s="99"/>
    </row>
    <row r="15" spans="1:16" s="25" customFormat="1" ht="30" customHeight="1" x14ac:dyDescent="0.4">
      <c r="A15" s="99">
        <v>13</v>
      </c>
      <c r="B15" s="97" t="s">
        <v>797</v>
      </c>
      <c r="C15" s="97" t="s">
        <v>797</v>
      </c>
      <c r="D15" s="167"/>
      <c r="E15" s="173"/>
      <c r="F15" s="98" t="s">
        <v>1080</v>
      </c>
      <c r="G15" s="98" t="s">
        <v>1081</v>
      </c>
      <c r="H15" s="98" t="s">
        <v>271</v>
      </c>
      <c r="I15" s="98" t="s">
        <v>1046</v>
      </c>
      <c r="J15" s="98">
        <v>15778603069</v>
      </c>
      <c r="K15" s="98" t="s">
        <v>1082</v>
      </c>
      <c r="L15" s="99"/>
      <c r="M15" s="99"/>
      <c r="N15" s="99"/>
      <c r="O15" s="99"/>
      <c r="P15" s="99"/>
    </row>
    <row r="16" spans="1:16" s="25" customFormat="1" ht="30" customHeight="1" x14ac:dyDescent="0.4">
      <c r="A16" s="99">
        <v>14</v>
      </c>
      <c r="B16" s="97" t="s">
        <v>797</v>
      </c>
      <c r="C16" s="97" t="s">
        <v>797</v>
      </c>
      <c r="D16" s="167"/>
      <c r="E16" s="173"/>
      <c r="F16" s="98" t="s">
        <v>1083</v>
      </c>
      <c r="G16" s="98" t="s">
        <v>1084</v>
      </c>
      <c r="H16" s="98" t="s">
        <v>271</v>
      </c>
      <c r="I16" s="98" t="s">
        <v>1046</v>
      </c>
      <c r="J16" s="98">
        <v>17607016128</v>
      </c>
      <c r="K16" s="98" t="s">
        <v>1085</v>
      </c>
      <c r="L16" s="99"/>
      <c r="M16" s="99"/>
      <c r="N16" s="99"/>
      <c r="O16" s="99"/>
      <c r="P16" s="99"/>
    </row>
    <row r="17" spans="1:16" s="25" customFormat="1" ht="30" customHeight="1" x14ac:dyDescent="0.4">
      <c r="A17" s="99">
        <v>15</v>
      </c>
      <c r="B17" s="97" t="s">
        <v>797</v>
      </c>
      <c r="C17" s="97" t="s">
        <v>797</v>
      </c>
      <c r="D17" s="167"/>
      <c r="E17" s="173"/>
      <c r="F17" s="98" t="s">
        <v>1086</v>
      </c>
      <c r="G17" s="98" t="s">
        <v>1087</v>
      </c>
      <c r="H17" s="98" t="s">
        <v>271</v>
      </c>
      <c r="I17" s="98" t="s">
        <v>1046</v>
      </c>
      <c r="J17" s="98">
        <v>15878689194</v>
      </c>
      <c r="K17" s="98" t="s">
        <v>1088</v>
      </c>
      <c r="L17" s="99"/>
      <c r="M17" s="99"/>
      <c r="N17" s="99"/>
      <c r="O17" s="99"/>
      <c r="P17" s="99"/>
    </row>
    <row r="18" spans="1:16" s="25" customFormat="1" ht="30" customHeight="1" x14ac:dyDescent="0.4">
      <c r="A18" s="99">
        <v>16</v>
      </c>
      <c r="B18" s="97" t="s">
        <v>797</v>
      </c>
      <c r="C18" s="97" t="s">
        <v>797</v>
      </c>
      <c r="D18" s="167"/>
      <c r="E18" s="173"/>
      <c r="F18" s="98" t="s">
        <v>1089</v>
      </c>
      <c r="G18" s="98" t="s">
        <v>1090</v>
      </c>
      <c r="H18" s="98" t="s">
        <v>271</v>
      </c>
      <c r="I18" s="98" t="s">
        <v>1046</v>
      </c>
      <c r="J18" s="98">
        <v>15117419382</v>
      </c>
      <c r="K18" s="98" t="s">
        <v>1091</v>
      </c>
      <c r="L18" s="99"/>
      <c r="M18" s="99" t="s">
        <v>1092</v>
      </c>
      <c r="N18" s="99">
        <v>10</v>
      </c>
      <c r="O18" s="99" t="s">
        <v>1093</v>
      </c>
      <c r="P18" s="99">
        <v>15286667366</v>
      </c>
    </row>
    <row r="19" spans="1:16" s="25" customFormat="1" ht="30" customHeight="1" x14ac:dyDescent="0.4">
      <c r="A19" s="99">
        <v>17</v>
      </c>
      <c r="B19" s="97" t="s">
        <v>1094</v>
      </c>
      <c r="C19" s="97" t="s">
        <v>797</v>
      </c>
      <c r="D19" s="167"/>
      <c r="E19" s="173"/>
      <c r="F19" s="98" t="s">
        <v>1095</v>
      </c>
      <c r="G19" s="98" t="s">
        <v>1096</v>
      </c>
      <c r="H19" s="98" t="s">
        <v>271</v>
      </c>
      <c r="I19" s="98" t="s">
        <v>1046</v>
      </c>
      <c r="J19" s="98">
        <v>18076478885</v>
      </c>
      <c r="K19" s="98" t="s">
        <v>1097</v>
      </c>
      <c r="L19" s="99"/>
      <c r="M19" s="99"/>
      <c r="N19" s="99"/>
      <c r="O19" s="99"/>
      <c r="P19" s="99"/>
    </row>
    <row r="20" spans="1:16" s="25" customFormat="1" ht="30" customHeight="1" x14ac:dyDescent="0.4">
      <c r="A20" s="99">
        <v>18</v>
      </c>
      <c r="B20" s="97" t="s">
        <v>801</v>
      </c>
      <c r="C20" s="97" t="s">
        <v>797</v>
      </c>
      <c r="D20" s="167"/>
      <c r="E20" s="173"/>
      <c r="F20" s="98" t="s">
        <v>1098</v>
      </c>
      <c r="G20" s="98" t="s">
        <v>1099</v>
      </c>
      <c r="H20" s="98" t="s">
        <v>271</v>
      </c>
      <c r="I20" s="98" t="s">
        <v>1046</v>
      </c>
      <c r="J20" s="98">
        <v>15777176939</v>
      </c>
      <c r="K20" s="98" t="s">
        <v>1100</v>
      </c>
      <c r="L20" s="99"/>
      <c r="M20" s="99"/>
      <c r="N20" s="99"/>
      <c r="O20" s="99"/>
      <c r="P20" s="99"/>
    </row>
    <row r="21" spans="1:16" s="25" customFormat="1" ht="30" customHeight="1" x14ac:dyDescent="0.4">
      <c r="A21" s="99">
        <v>19</v>
      </c>
      <c r="B21" s="97" t="s">
        <v>880</v>
      </c>
      <c r="C21" s="97" t="s">
        <v>797</v>
      </c>
      <c r="D21" s="167"/>
      <c r="E21" s="173"/>
      <c r="F21" s="98" t="s">
        <v>210</v>
      </c>
      <c r="G21" s="98" t="s">
        <v>211</v>
      </c>
      <c r="H21" s="98" t="s">
        <v>271</v>
      </c>
      <c r="I21" s="98" t="s">
        <v>1046</v>
      </c>
      <c r="J21" s="98">
        <v>18278202459</v>
      </c>
      <c r="K21" s="98" t="s">
        <v>1101</v>
      </c>
      <c r="L21" s="99" t="s">
        <v>40</v>
      </c>
      <c r="M21" s="99"/>
      <c r="N21" s="99"/>
      <c r="O21" s="99"/>
      <c r="P21" s="99"/>
    </row>
    <row r="22" spans="1:16" s="25" customFormat="1" ht="30" customHeight="1" x14ac:dyDescent="0.4">
      <c r="A22" s="99">
        <v>20</v>
      </c>
      <c r="B22" s="97" t="s">
        <v>801</v>
      </c>
      <c r="C22" s="97" t="s">
        <v>797</v>
      </c>
      <c r="D22" s="168"/>
      <c r="E22" s="174"/>
      <c r="F22" s="98" t="s">
        <v>1102</v>
      </c>
      <c r="G22" s="98" t="s">
        <v>1103</v>
      </c>
      <c r="H22" s="98" t="s">
        <v>271</v>
      </c>
      <c r="I22" s="98" t="s">
        <v>1046</v>
      </c>
      <c r="J22" s="98">
        <v>18376244306</v>
      </c>
      <c r="K22" s="98" t="s">
        <v>1104</v>
      </c>
      <c r="L22" s="99"/>
      <c r="M22" s="99"/>
      <c r="N22" s="99"/>
      <c r="O22" s="99"/>
      <c r="P22" s="99"/>
    </row>
    <row r="23" spans="1:16" s="25" customFormat="1" ht="30" customHeight="1" x14ac:dyDescent="0.4">
      <c r="A23" s="99">
        <v>21</v>
      </c>
      <c r="B23" s="97" t="s">
        <v>1094</v>
      </c>
      <c r="C23" s="97" t="s">
        <v>1105</v>
      </c>
      <c r="D23" s="166" t="s">
        <v>269</v>
      </c>
      <c r="E23" s="172">
        <f>COUNTA(M23:M32)/10</f>
        <v>0.3</v>
      </c>
      <c r="F23" s="98" t="s">
        <v>1106</v>
      </c>
      <c r="G23" s="98" t="s">
        <v>1107</v>
      </c>
      <c r="H23" s="98" t="s">
        <v>271</v>
      </c>
      <c r="I23" s="98" t="s">
        <v>1046</v>
      </c>
      <c r="J23" s="98">
        <v>17687637206</v>
      </c>
      <c r="K23" s="98" t="s">
        <v>1108</v>
      </c>
      <c r="L23" s="99"/>
      <c r="M23" s="99"/>
      <c r="N23" s="99"/>
      <c r="O23" s="99"/>
      <c r="P23" s="99"/>
    </row>
    <row r="24" spans="1:16" s="25" customFormat="1" ht="30" customHeight="1" x14ac:dyDescent="0.4">
      <c r="A24" s="99">
        <v>22</v>
      </c>
      <c r="B24" s="97" t="s">
        <v>880</v>
      </c>
      <c r="C24" s="97" t="s">
        <v>1105</v>
      </c>
      <c r="D24" s="167"/>
      <c r="E24" s="173"/>
      <c r="F24" s="98" t="s">
        <v>1109</v>
      </c>
      <c r="G24" s="98" t="s">
        <v>1110</v>
      </c>
      <c r="H24" s="98" t="s">
        <v>271</v>
      </c>
      <c r="I24" s="98" t="s">
        <v>1046</v>
      </c>
      <c r="J24" s="98">
        <v>13481510721</v>
      </c>
      <c r="K24" s="98" t="s">
        <v>1111</v>
      </c>
      <c r="L24" s="99"/>
      <c r="M24" s="99"/>
      <c r="N24" s="99"/>
      <c r="O24" s="99"/>
      <c r="P24" s="99"/>
    </row>
    <row r="25" spans="1:16" s="25" customFormat="1" ht="30" customHeight="1" x14ac:dyDescent="0.4">
      <c r="A25" s="99">
        <v>23</v>
      </c>
      <c r="B25" s="97" t="s">
        <v>1112</v>
      </c>
      <c r="C25" s="97" t="s">
        <v>1105</v>
      </c>
      <c r="D25" s="167"/>
      <c r="E25" s="173"/>
      <c r="F25" s="98" t="s">
        <v>1113</v>
      </c>
      <c r="G25" s="98" t="s">
        <v>1114</v>
      </c>
      <c r="H25" s="98" t="s">
        <v>271</v>
      </c>
      <c r="I25" s="98" t="s">
        <v>1046</v>
      </c>
      <c r="J25" s="98">
        <v>18777563256</v>
      </c>
      <c r="K25" s="98" t="s">
        <v>1115</v>
      </c>
      <c r="L25" s="99"/>
      <c r="M25" s="99"/>
      <c r="N25" s="99"/>
      <c r="O25" s="99"/>
      <c r="P25" s="99"/>
    </row>
    <row r="26" spans="1:16" s="25" customFormat="1" ht="30" customHeight="1" x14ac:dyDescent="0.4">
      <c r="A26" s="99">
        <v>24</v>
      </c>
      <c r="B26" s="97" t="s">
        <v>794</v>
      </c>
      <c r="C26" s="97" t="s">
        <v>1105</v>
      </c>
      <c r="D26" s="167"/>
      <c r="E26" s="173"/>
      <c r="F26" s="98" t="s">
        <v>224</v>
      </c>
      <c r="G26" s="98" t="s">
        <v>225</v>
      </c>
      <c r="H26" s="98" t="s">
        <v>271</v>
      </c>
      <c r="I26" s="98" t="s">
        <v>1046</v>
      </c>
      <c r="J26" s="98">
        <v>18878875360</v>
      </c>
      <c r="K26" s="98" t="s">
        <v>1116</v>
      </c>
      <c r="L26" s="99" t="s">
        <v>226</v>
      </c>
      <c r="M26" s="99"/>
      <c r="N26" s="99"/>
      <c r="O26" s="99"/>
      <c r="P26" s="99"/>
    </row>
    <row r="27" spans="1:16" s="25" customFormat="1" ht="30" customHeight="1" x14ac:dyDescent="0.4">
      <c r="A27" s="99">
        <v>25</v>
      </c>
      <c r="B27" s="97" t="s">
        <v>1105</v>
      </c>
      <c r="C27" s="97" t="s">
        <v>1105</v>
      </c>
      <c r="D27" s="167"/>
      <c r="E27" s="173"/>
      <c r="F27" s="98" t="s">
        <v>222</v>
      </c>
      <c r="G27" s="98" t="s">
        <v>223</v>
      </c>
      <c r="H27" s="98" t="s">
        <v>271</v>
      </c>
      <c r="I27" s="98" t="s">
        <v>1046</v>
      </c>
      <c r="J27" s="98">
        <v>18677076037</v>
      </c>
      <c r="K27" s="98" t="s">
        <v>1117</v>
      </c>
      <c r="L27" s="99" t="s">
        <v>55</v>
      </c>
      <c r="M27" s="99" t="s">
        <v>1118</v>
      </c>
      <c r="N27" s="99">
        <v>10</v>
      </c>
      <c r="O27" s="99" t="s">
        <v>1119</v>
      </c>
      <c r="P27" s="99">
        <v>18576855263</v>
      </c>
    </row>
    <row r="28" spans="1:16" s="25" customFormat="1" ht="30" customHeight="1" x14ac:dyDescent="0.4">
      <c r="A28" s="99">
        <v>26</v>
      </c>
      <c r="B28" s="97" t="s">
        <v>880</v>
      </c>
      <c r="C28" s="97" t="s">
        <v>1105</v>
      </c>
      <c r="D28" s="167"/>
      <c r="E28" s="173"/>
      <c r="F28" s="98" t="s">
        <v>1120</v>
      </c>
      <c r="G28" s="98" t="s">
        <v>1121</v>
      </c>
      <c r="H28" s="98" t="s">
        <v>271</v>
      </c>
      <c r="I28" s="98" t="s">
        <v>1046</v>
      </c>
      <c r="J28" s="98">
        <v>19978280915</v>
      </c>
      <c r="K28" s="98" t="s">
        <v>1122</v>
      </c>
      <c r="L28" s="99"/>
      <c r="M28" s="99" t="s">
        <v>1049</v>
      </c>
      <c r="N28" s="99">
        <v>10</v>
      </c>
      <c r="O28" s="99" t="s">
        <v>1054</v>
      </c>
      <c r="P28" s="99" t="s">
        <v>1123</v>
      </c>
    </row>
    <row r="29" spans="1:16" s="25" customFormat="1" ht="30" customHeight="1" x14ac:dyDescent="0.4">
      <c r="A29" s="99">
        <v>27</v>
      </c>
      <c r="B29" s="97" t="s">
        <v>1105</v>
      </c>
      <c r="C29" s="97" t="s">
        <v>1105</v>
      </c>
      <c r="D29" s="167"/>
      <c r="E29" s="173"/>
      <c r="F29" s="98" t="s">
        <v>1124</v>
      </c>
      <c r="G29" s="98" t="s">
        <v>1125</v>
      </c>
      <c r="H29" s="98" t="s">
        <v>271</v>
      </c>
      <c r="I29" s="98" t="s">
        <v>1046</v>
      </c>
      <c r="J29" s="98">
        <v>17776123407</v>
      </c>
      <c r="K29" s="98" t="s">
        <v>1126</v>
      </c>
      <c r="L29" s="99"/>
      <c r="M29" s="99"/>
      <c r="N29" s="99"/>
      <c r="O29" s="99"/>
      <c r="P29" s="99"/>
    </row>
    <row r="30" spans="1:16" s="25" customFormat="1" ht="30" customHeight="1" x14ac:dyDescent="0.4">
      <c r="A30" s="99">
        <v>28</v>
      </c>
      <c r="B30" s="97" t="s">
        <v>1105</v>
      </c>
      <c r="C30" s="97" t="s">
        <v>1105</v>
      </c>
      <c r="D30" s="167"/>
      <c r="E30" s="173"/>
      <c r="F30" s="98" t="s">
        <v>1127</v>
      </c>
      <c r="G30" s="98" t="s">
        <v>1128</v>
      </c>
      <c r="H30" s="98" t="s">
        <v>271</v>
      </c>
      <c r="I30" s="98" t="s">
        <v>1046</v>
      </c>
      <c r="J30" s="98">
        <v>13097719245</v>
      </c>
      <c r="K30" s="98" t="s">
        <v>1129</v>
      </c>
      <c r="L30" s="99"/>
      <c r="M30" s="99"/>
      <c r="N30" s="99"/>
      <c r="O30" s="99"/>
      <c r="P30" s="99"/>
    </row>
    <row r="31" spans="1:16" s="25" customFormat="1" ht="30" customHeight="1" x14ac:dyDescent="0.4">
      <c r="A31" s="99">
        <v>29</v>
      </c>
      <c r="B31" s="97" t="s">
        <v>1112</v>
      </c>
      <c r="C31" s="97" t="s">
        <v>1105</v>
      </c>
      <c r="D31" s="167"/>
      <c r="E31" s="173"/>
      <c r="F31" s="98" t="s">
        <v>1130</v>
      </c>
      <c r="G31" s="98" t="s">
        <v>1131</v>
      </c>
      <c r="H31" s="98" t="s">
        <v>271</v>
      </c>
      <c r="I31" s="98" t="s">
        <v>1046</v>
      </c>
      <c r="J31" s="98">
        <v>15677040715</v>
      </c>
      <c r="K31" s="98" t="s">
        <v>1132</v>
      </c>
      <c r="L31" s="99"/>
      <c r="M31" s="99" t="s">
        <v>1133</v>
      </c>
      <c r="N31" s="99">
        <v>10</v>
      </c>
      <c r="O31" s="99" t="s">
        <v>1134</v>
      </c>
      <c r="P31" s="99">
        <v>13667719258</v>
      </c>
    </row>
    <row r="32" spans="1:16" s="25" customFormat="1" ht="30" customHeight="1" x14ac:dyDescent="0.4">
      <c r="A32" s="99">
        <v>30</v>
      </c>
      <c r="B32" s="97" t="s">
        <v>1112</v>
      </c>
      <c r="C32" s="97" t="s">
        <v>1105</v>
      </c>
      <c r="D32" s="168"/>
      <c r="E32" s="174"/>
      <c r="F32" s="98" t="s">
        <v>227</v>
      </c>
      <c r="G32" s="98" t="s">
        <v>228</v>
      </c>
      <c r="H32" s="98" t="s">
        <v>271</v>
      </c>
      <c r="I32" s="98" t="s">
        <v>1046</v>
      </c>
      <c r="J32" s="98">
        <v>18277649701</v>
      </c>
      <c r="K32" s="98" t="s">
        <v>1135</v>
      </c>
      <c r="L32" s="99" t="s">
        <v>57</v>
      </c>
      <c r="M32" s="99"/>
      <c r="N32" s="99"/>
      <c r="O32" s="99"/>
      <c r="P32" s="99"/>
    </row>
    <row r="33" spans="1:16" s="25" customFormat="1" ht="30" customHeight="1" x14ac:dyDescent="0.4">
      <c r="A33" s="99">
        <v>31</v>
      </c>
      <c r="B33" s="97" t="s">
        <v>1136</v>
      </c>
      <c r="C33" s="97" t="s">
        <v>1136</v>
      </c>
      <c r="D33" s="166" t="s">
        <v>269</v>
      </c>
      <c r="E33" s="172">
        <f>COUNTA(M33:M42)/10</f>
        <v>0.1</v>
      </c>
      <c r="F33" s="98" t="s">
        <v>1137</v>
      </c>
      <c r="G33" s="98" t="s">
        <v>1138</v>
      </c>
      <c r="H33" s="98" t="s">
        <v>287</v>
      </c>
      <c r="I33" s="98" t="s">
        <v>1046</v>
      </c>
      <c r="J33" s="98">
        <v>18277234731</v>
      </c>
      <c r="K33" s="98" t="s">
        <v>1139</v>
      </c>
      <c r="L33" s="99"/>
      <c r="M33" s="99"/>
      <c r="N33" s="99"/>
      <c r="O33" s="99"/>
      <c r="P33" s="99"/>
    </row>
    <row r="34" spans="1:16" s="25" customFormat="1" ht="30" customHeight="1" x14ac:dyDescent="0.4">
      <c r="A34" s="99">
        <v>32</v>
      </c>
      <c r="B34" s="97" t="s">
        <v>1136</v>
      </c>
      <c r="C34" s="97" t="s">
        <v>1136</v>
      </c>
      <c r="D34" s="167"/>
      <c r="E34" s="173"/>
      <c r="F34" s="98" t="s">
        <v>1140</v>
      </c>
      <c r="G34" s="98" t="s">
        <v>1141</v>
      </c>
      <c r="H34" s="98" t="s">
        <v>287</v>
      </c>
      <c r="I34" s="98" t="s">
        <v>1046</v>
      </c>
      <c r="J34" s="98">
        <v>18275793895</v>
      </c>
      <c r="K34" s="98" t="s">
        <v>1142</v>
      </c>
      <c r="L34" s="99"/>
      <c r="M34" s="99"/>
      <c r="N34" s="99"/>
      <c r="O34" s="99"/>
      <c r="P34" s="99"/>
    </row>
    <row r="35" spans="1:16" s="25" customFormat="1" ht="30" customHeight="1" x14ac:dyDescent="0.4">
      <c r="A35" s="99">
        <v>33</v>
      </c>
      <c r="B35" s="97" t="s">
        <v>1143</v>
      </c>
      <c r="C35" s="97" t="s">
        <v>1136</v>
      </c>
      <c r="D35" s="167"/>
      <c r="E35" s="173"/>
      <c r="F35" s="98" t="s">
        <v>1144</v>
      </c>
      <c r="G35" s="98" t="s">
        <v>1145</v>
      </c>
      <c r="H35" s="98" t="s">
        <v>271</v>
      </c>
      <c r="I35" s="98" t="s">
        <v>1046</v>
      </c>
      <c r="J35" s="98">
        <v>18407766058</v>
      </c>
      <c r="K35" s="98" t="s">
        <v>1146</v>
      </c>
      <c r="L35" s="99"/>
      <c r="M35" s="99" t="s">
        <v>1049</v>
      </c>
      <c r="N35" s="99">
        <v>10</v>
      </c>
      <c r="O35" s="99" t="s">
        <v>1050</v>
      </c>
      <c r="P35" s="99">
        <v>18376154149</v>
      </c>
    </row>
    <row r="36" spans="1:16" s="25" customFormat="1" ht="30" customHeight="1" x14ac:dyDescent="0.4">
      <c r="A36" s="99">
        <v>34</v>
      </c>
      <c r="B36" s="97" t="s">
        <v>1136</v>
      </c>
      <c r="C36" s="97" t="s">
        <v>1136</v>
      </c>
      <c r="D36" s="167"/>
      <c r="E36" s="173"/>
      <c r="F36" s="98" t="s">
        <v>1147</v>
      </c>
      <c r="G36" s="98" t="s">
        <v>1148</v>
      </c>
      <c r="H36" s="98" t="s">
        <v>271</v>
      </c>
      <c r="I36" s="98" t="s">
        <v>1046</v>
      </c>
      <c r="J36" s="98">
        <v>17677435562</v>
      </c>
      <c r="K36" s="98" t="s">
        <v>1149</v>
      </c>
      <c r="L36" s="99"/>
      <c r="M36" s="99"/>
      <c r="N36" s="99"/>
      <c r="O36" s="99"/>
      <c r="P36" s="99"/>
    </row>
    <row r="37" spans="1:16" s="25" customFormat="1" ht="30" customHeight="1" x14ac:dyDescent="0.4">
      <c r="A37" s="99">
        <v>35</v>
      </c>
      <c r="B37" s="97" t="s">
        <v>1136</v>
      </c>
      <c r="C37" s="97" t="s">
        <v>1136</v>
      </c>
      <c r="D37" s="167"/>
      <c r="E37" s="173"/>
      <c r="F37" s="98" t="s">
        <v>1150</v>
      </c>
      <c r="G37" s="98" t="s">
        <v>1151</v>
      </c>
      <c r="H37" s="98" t="s">
        <v>271</v>
      </c>
      <c r="I37" s="98" t="s">
        <v>1046</v>
      </c>
      <c r="J37" s="98">
        <v>17687442125</v>
      </c>
      <c r="K37" s="98" t="s">
        <v>1152</v>
      </c>
      <c r="L37" s="99"/>
      <c r="M37" s="99"/>
      <c r="N37" s="99"/>
      <c r="O37" s="99"/>
      <c r="P37" s="99"/>
    </row>
    <row r="38" spans="1:16" s="25" customFormat="1" ht="30" customHeight="1" x14ac:dyDescent="0.4">
      <c r="A38" s="99">
        <v>36</v>
      </c>
      <c r="B38" s="97" t="s">
        <v>1094</v>
      </c>
      <c r="C38" s="97" t="s">
        <v>1136</v>
      </c>
      <c r="D38" s="167"/>
      <c r="E38" s="173"/>
      <c r="F38" s="98" t="s">
        <v>220</v>
      </c>
      <c r="G38" s="98" t="s">
        <v>221</v>
      </c>
      <c r="H38" s="98" t="s">
        <v>271</v>
      </c>
      <c r="I38" s="98" t="s">
        <v>1046</v>
      </c>
      <c r="J38" s="98">
        <v>13457830224</v>
      </c>
      <c r="K38" s="98" t="s">
        <v>1153</v>
      </c>
      <c r="L38" s="99" t="s">
        <v>40</v>
      </c>
      <c r="M38" s="99"/>
      <c r="N38" s="99"/>
      <c r="O38" s="99"/>
      <c r="P38" s="99"/>
    </row>
    <row r="39" spans="1:16" s="25" customFormat="1" ht="30" customHeight="1" x14ac:dyDescent="0.4">
      <c r="A39" s="99">
        <v>37</v>
      </c>
      <c r="B39" s="97" t="s">
        <v>880</v>
      </c>
      <c r="C39" s="97" t="s">
        <v>1136</v>
      </c>
      <c r="D39" s="167"/>
      <c r="E39" s="173"/>
      <c r="F39" s="98" t="s">
        <v>1154</v>
      </c>
      <c r="G39" s="98" t="s">
        <v>1155</v>
      </c>
      <c r="H39" s="98" t="s">
        <v>271</v>
      </c>
      <c r="I39" s="98" t="s">
        <v>1046</v>
      </c>
      <c r="J39" s="98">
        <v>18269032210</v>
      </c>
      <c r="K39" s="98" t="s">
        <v>1156</v>
      </c>
      <c r="L39" s="99"/>
      <c r="M39" s="99"/>
      <c r="N39" s="99"/>
      <c r="O39" s="99"/>
      <c r="P39" s="99"/>
    </row>
    <row r="40" spans="1:16" s="25" customFormat="1" ht="30" customHeight="1" x14ac:dyDescent="0.4">
      <c r="A40" s="99">
        <v>38</v>
      </c>
      <c r="B40" s="97" t="s">
        <v>801</v>
      </c>
      <c r="C40" s="97" t="s">
        <v>1136</v>
      </c>
      <c r="D40" s="167"/>
      <c r="E40" s="173"/>
      <c r="F40" s="98" t="s">
        <v>1157</v>
      </c>
      <c r="G40" s="98" t="s">
        <v>1158</v>
      </c>
      <c r="H40" s="98" t="s">
        <v>271</v>
      </c>
      <c r="I40" s="98" t="s">
        <v>1046</v>
      </c>
      <c r="J40" s="98">
        <v>18977774012</v>
      </c>
      <c r="K40" s="98" t="s">
        <v>1159</v>
      </c>
      <c r="L40" s="99"/>
      <c r="M40" s="99"/>
      <c r="N40" s="99"/>
      <c r="O40" s="99"/>
      <c r="P40" s="99"/>
    </row>
    <row r="41" spans="1:16" s="25" customFormat="1" ht="30" customHeight="1" x14ac:dyDescent="0.4">
      <c r="A41" s="99">
        <v>39</v>
      </c>
      <c r="B41" s="97" t="s">
        <v>1112</v>
      </c>
      <c r="C41" s="97" t="s">
        <v>1136</v>
      </c>
      <c r="D41" s="167"/>
      <c r="E41" s="173"/>
      <c r="F41" s="98" t="s">
        <v>1160</v>
      </c>
      <c r="G41" s="98" t="s">
        <v>1161</v>
      </c>
      <c r="H41" s="98" t="s">
        <v>271</v>
      </c>
      <c r="I41" s="98" t="s">
        <v>1046</v>
      </c>
      <c r="J41" s="98">
        <v>18376756862</v>
      </c>
      <c r="K41" s="98" t="s">
        <v>1162</v>
      </c>
      <c r="L41" s="99"/>
      <c r="M41" s="99"/>
      <c r="N41" s="99"/>
      <c r="O41" s="99"/>
      <c r="P41" s="99"/>
    </row>
    <row r="42" spans="1:16" s="25" customFormat="1" ht="30" customHeight="1" x14ac:dyDescent="0.4">
      <c r="A42" s="99">
        <v>40</v>
      </c>
      <c r="B42" s="97" t="s">
        <v>1112</v>
      </c>
      <c r="C42" s="97" t="s">
        <v>1136</v>
      </c>
      <c r="D42" s="168"/>
      <c r="E42" s="174"/>
      <c r="F42" s="98" t="s">
        <v>212</v>
      </c>
      <c r="G42" s="98" t="s">
        <v>213</v>
      </c>
      <c r="H42" s="98" t="s">
        <v>271</v>
      </c>
      <c r="I42" s="98" t="s">
        <v>1046</v>
      </c>
      <c r="J42" s="98">
        <v>15177387174</v>
      </c>
      <c r="K42" s="98" t="s">
        <v>1163</v>
      </c>
      <c r="L42" s="99" t="s">
        <v>40</v>
      </c>
      <c r="M42" s="99"/>
      <c r="N42" s="99"/>
      <c r="O42" s="99"/>
      <c r="P42" s="99"/>
    </row>
    <row r="43" spans="1:16" s="25" customFormat="1" ht="30" customHeight="1" x14ac:dyDescent="0.4">
      <c r="A43" s="99">
        <v>41</v>
      </c>
      <c r="B43" s="97" t="s">
        <v>1164</v>
      </c>
      <c r="C43" s="97" t="s">
        <v>1164</v>
      </c>
      <c r="D43" s="166" t="s">
        <v>1165</v>
      </c>
      <c r="E43" s="169">
        <f>COUNTA(M43:M47)/10</f>
        <v>0.1</v>
      </c>
      <c r="F43" s="98" t="s">
        <v>1166</v>
      </c>
      <c r="G43" s="98" t="s">
        <v>1167</v>
      </c>
      <c r="H43" s="98" t="s">
        <v>271</v>
      </c>
      <c r="I43" s="98" t="s">
        <v>1046</v>
      </c>
      <c r="J43" s="98">
        <v>18290074797</v>
      </c>
      <c r="K43" s="98" t="s">
        <v>1168</v>
      </c>
      <c r="L43" s="99"/>
      <c r="M43" s="99"/>
      <c r="N43" s="99"/>
      <c r="O43" s="99"/>
      <c r="P43" s="99"/>
    </row>
    <row r="44" spans="1:16" s="25" customFormat="1" ht="30" customHeight="1" x14ac:dyDescent="0.4">
      <c r="A44" s="99">
        <v>42</v>
      </c>
      <c r="B44" s="97" t="s">
        <v>1164</v>
      </c>
      <c r="C44" s="97" t="s">
        <v>1164</v>
      </c>
      <c r="D44" s="167"/>
      <c r="E44" s="170"/>
      <c r="F44" s="98" t="s">
        <v>1169</v>
      </c>
      <c r="G44" s="98" t="s">
        <v>1170</v>
      </c>
      <c r="H44" s="98" t="s">
        <v>271</v>
      </c>
      <c r="I44" s="98" t="s">
        <v>1046</v>
      </c>
      <c r="J44" s="98">
        <v>18376090151</v>
      </c>
      <c r="K44" s="98" t="s">
        <v>1171</v>
      </c>
      <c r="L44" s="99"/>
      <c r="M44" s="99"/>
      <c r="N44" s="99"/>
      <c r="O44" s="99"/>
      <c r="P44" s="99"/>
    </row>
    <row r="45" spans="1:16" s="25" customFormat="1" ht="30" customHeight="1" x14ac:dyDescent="0.4">
      <c r="A45" s="99">
        <v>43</v>
      </c>
      <c r="B45" s="97" t="s">
        <v>1164</v>
      </c>
      <c r="C45" s="97" t="s">
        <v>1164</v>
      </c>
      <c r="D45" s="167"/>
      <c r="E45" s="170"/>
      <c r="F45" s="98" t="s">
        <v>1172</v>
      </c>
      <c r="G45" s="98" t="s">
        <v>1173</v>
      </c>
      <c r="H45" s="98" t="s">
        <v>271</v>
      </c>
      <c r="I45" s="98" t="s">
        <v>1046</v>
      </c>
      <c r="J45" s="98">
        <v>17777214983</v>
      </c>
      <c r="K45" s="98" t="s">
        <v>1174</v>
      </c>
      <c r="L45" s="99"/>
      <c r="M45" s="99"/>
      <c r="N45" s="99"/>
      <c r="O45" s="99"/>
      <c r="P45" s="99"/>
    </row>
    <row r="46" spans="1:16" s="25" customFormat="1" ht="30" customHeight="1" x14ac:dyDescent="0.4">
      <c r="A46" s="99">
        <v>44</v>
      </c>
      <c r="B46" s="97" t="s">
        <v>1164</v>
      </c>
      <c r="C46" s="97" t="s">
        <v>1164</v>
      </c>
      <c r="D46" s="167"/>
      <c r="E46" s="170"/>
      <c r="F46" s="98" t="s">
        <v>229</v>
      </c>
      <c r="G46" s="98" t="s">
        <v>230</v>
      </c>
      <c r="H46" s="98" t="s">
        <v>271</v>
      </c>
      <c r="I46" s="98" t="s">
        <v>1046</v>
      </c>
      <c r="J46" s="98">
        <v>18278456351</v>
      </c>
      <c r="K46" s="98" t="s">
        <v>1175</v>
      </c>
      <c r="L46" s="99" t="s">
        <v>59</v>
      </c>
      <c r="M46" s="99"/>
      <c r="N46" s="99"/>
      <c r="O46" s="99"/>
      <c r="P46" s="99"/>
    </row>
    <row r="47" spans="1:16" s="25" customFormat="1" ht="30" customHeight="1" x14ac:dyDescent="0.4">
      <c r="A47" s="99">
        <v>45</v>
      </c>
      <c r="B47" s="97" t="s">
        <v>890</v>
      </c>
      <c r="C47" s="97" t="s">
        <v>1164</v>
      </c>
      <c r="D47" s="168"/>
      <c r="E47" s="171"/>
      <c r="F47" s="98" t="s">
        <v>214</v>
      </c>
      <c r="G47" s="98" t="s">
        <v>215</v>
      </c>
      <c r="H47" s="98" t="s">
        <v>271</v>
      </c>
      <c r="I47" s="98" t="s">
        <v>1046</v>
      </c>
      <c r="J47" s="100" t="s">
        <v>1176</v>
      </c>
      <c r="K47" s="98" t="s">
        <v>1177</v>
      </c>
      <c r="L47" s="99" t="s">
        <v>40</v>
      </c>
      <c r="M47" s="99" t="s">
        <v>1049</v>
      </c>
      <c r="N47" s="99">
        <v>10</v>
      </c>
      <c r="O47" s="99" t="s">
        <v>1050</v>
      </c>
      <c r="P47" s="99">
        <v>18376154149</v>
      </c>
    </row>
    <row r="48" spans="1:16" x14ac:dyDescent="0.25">
      <c r="N48" s="27"/>
    </row>
  </sheetData>
  <mergeCells count="12">
    <mergeCell ref="D33:D42"/>
    <mergeCell ref="D43:D47"/>
    <mergeCell ref="E3:E12"/>
    <mergeCell ref="E13:E22"/>
    <mergeCell ref="E23:E32"/>
    <mergeCell ref="E33:E42"/>
    <mergeCell ref="E43:E47"/>
    <mergeCell ref="A1:O1"/>
    <mergeCell ref="C2:D2"/>
    <mergeCell ref="D3:D12"/>
    <mergeCell ref="D13:D22"/>
    <mergeCell ref="D23:D32"/>
  </mergeCells>
  <phoneticPr fontId="33" type="noConversion"/>
  <dataValidations count="1">
    <dataValidation type="list" allowBlank="1" showInputMessage="1" showErrorMessage="1" sqref="H19 H28:H29 H31 H33 H35 H46:H47 H3:H11 H13:H17" xr:uid="{00000000-0002-0000-0800-000000000000}">
      <formula1>"男,女"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3"/>
  <sheetViews>
    <sheetView topLeftCell="A41" zoomScale="80" zoomScaleNormal="80" workbookViewId="0">
      <selection activeCell="C3" sqref="C3:C43"/>
    </sheetView>
  </sheetViews>
  <sheetFormatPr defaultColWidth="9" defaultRowHeight="13.8" x14ac:dyDescent="0.25"/>
  <cols>
    <col min="2" max="2" width="15.77734375" customWidth="1"/>
    <col min="3" max="3" width="15.33203125" customWidth="1"/>
    <col min="4" max="4" width="10.21875" customWidth="1"/>
    <col min="5" max="5" width="11.88671875" customWidth="1"/>
    <col min="6" max="6" width="17.6640625" customWidth="1"/>
    <col min="7" max="7" width="11.5546875" customWidth="1"/>
    <col min="8" max="8" width="9.44140625" customWidth="1"/>
    <col min="9" max="9" width="21.88671875" customWidth="1"/>
    <col min="10" max="10" width="21.44140625" customWidth="1"/>
    <col min="11" max="11" width="32.88671875" customWidth="1"/>
    <col min="12" max="12" width="29" customWidth="1"/>
    <col min="13" max="13" width="35.21875" customWidth="1"/>
    <col min="14" max="14" width="15.88671875" customWidth="1"/>
    <col min="15" max="15" width="17.33203125" customWidth="1"/>
  </cols>
  <sheetData>
    <row r="1" spans="1:16" ht="28.2" x14ac:dyDescent="0.25">
      <c r="A1" s="162" t="s">
        <v>1178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6" s="2" customFormat="1" ht="58.95" customHeight="1" x14ac:dyDescent="0.25">
      <c r="A2" s="4" t="s">
        <v>28</v>
      </c>
      <c r="B2" s="6" t="s">
        <v>258</v>
      </c>
      <c r="C2" s="175" t="s">
        <v>35</v>
      </c>
      <c r="D2" s="176"/>
      <c r="E2" s="18" t="s">
        <v>4</v>
      </c>
      <c r="F2" s="4" t="s">
        <v>31</v>
      </c>
      <c r="G2" s="4" t="s">
        <v>32</v>
      </c>
      <c r="H2" s="4" t="s">
        <v>259</v>
      </c>
      <c r="I2" s="4" t="s">
        <v>260</v>
      </c>
      <c r="J2" s="4" t="s">
        <v>261</v>
      </c>
      <c r="K2" s="4" t="s">
        <v>387</v>
      </c>
      <c r="L2" s="6" t="s">
        <v>263</v>
      </c>
      <c r="M2" s="4" t="s">
        <v>264</v>
      </c>
      <c r="N2" s="4" t="s">
        <v>5</v>
      </c>
      <c r="O2" s="4" t="s">
        <v>265</v>
      </c>
      <c r="P2" s="4" t="s">
        <v>266</v>
      </c>
    </row>
    <row r="3" spans="1:16" s="17" customFormat="1" ht="30" customHeight="1" x14ac:dyDescent="0.25">
      <c r="A3" s="19">
        <v>1</v>
      </c>
      <c r="B3" s="4" t="s">
        <v>1094</v>
      </c>
      <c r="C3" s="4" t="s">
        <v>1143</v>
      </c>
      <c r="D3" s="139" t="s">
        <v>269</v>
      </c>
      <c r="E3" s="142">
        <f>COUNTA(M3:M12)/10</f>
        <v>0</v>
      </c>
      <c r="F3" s="6" t="s">
        <v>1179</v>
      </c>
      <c r="G3" s="6" t="s">
        <v>1180</v>
      </c>
      <c r="H3" s="6" t="s">
        <v>287</v>
      </c>
      <c r="I3" s="6" t="s">
        <v>1181</v>
      </c>
      <c r="J3" s="6">
        <v>13768540672</v>
      </c>
      <c r="K3" s="6" t="s">
        <v>1182</v>
      </c>
      <c r="L3" s="19"/>
      <c r="M3" s="19"/>
      <c r="N3" s="19"/>
      <c r="O3" s="19"/>
      <c r="P3" s="19"/>
    </row>
    <row r="4" spans="1:16" s="17" customFormat="1" ht="30" customHeight="1" x14ac:dyDescent="0.25">
      <c r="A4" s="19">
        <v>2</v>
      </c>
      <c r="B4" s="4" t="s">
        <v>1136</v>
      </c>
      <c r="C4" s="4" t="s">
        <v>1143</v>
      </c>
      <c r="D4" s="140"/>
      <c r="E4" s="143"/>
      <c r="F4" s="6" t="s">
        <v>255</v>
      </c>
      <c r="G4" s="6" t="s">
        <v>256</v>
      </c>
      <c r="H4" s="6" t="s">
        <v>271</v>
      </c>
      <c r="I4" s="6" t="s">
        <v>1181</v>
      </c>
      <c r="J4" s="6">
        <v>18178735232</v>
      </c>
      <c r="K4" s="6" t="s">
        <v>1183</v>
      </c>
      <c r="L4" s="19" t="s">
        <v>57</v>
      </c>
      <c r="M4" s="19"/>
      <c r="N4" s="19"/>
      <c r="O4" s="19"/>
      <c r="P4" s="19"/>
    </row>
    <row r="5" spans="1:16" s="17" customFormat="1" ht="30" customHeight="1" x14ac:dyDescent="0.25">
      <c r="A5" s="19">
        <v>3</v>
      </c>
      <c r="B5" s="4" t="s">
        <v>1143</v>
      </c>
      <c r="C5" s="4" t="s">
        <v>1143</v>
      </c>
      <c r="D5" s="140"/>
      <c r="E5" s="143"/>
      <c r="F5" s="6" t="s">
        <v>1184</v>
      </c>
      <c r="G5" s="6" t="s">
        <v>1185</v>
      </c>
      <c r="H5" s="6" t="s">
        <v>271</v>
      </c>
      <c r="I5" s="6" t="s">
        <v>1181</v>
      </c>
      <c r="J5" s="6">
        <v>18677290187</v>
      </c>
      <c r="K5" s="6" t="s">
        <v>1186</v>
      </c>
      <c r="L5" s="19"/>
      <c r="M5" s="19"/>
      <c r="N5" s="19"/>
      <c r="O5" s="19"/>
      <c r="P5" s="19"/>
    </row>
    <row r="6" spans="1:16" s="17" customFormat="1" ht="30" customHeight="1" x14ac:dyDescent="0.25">
      <c r="A6" s="19">
        <v>4</v>
      </c>
      <c r="B6" s="4" t="s">
        <v>1143</v>
      </c>
      <c r="C6" s="4" t="s">
        <v>1143</v>
      </c>
      <c r="D6" s="140"/>
      <c r="E6" s="143"/>
      <c r="F6" s="6" t="s">
        <v>1187</v>
      </c>
      <c r="G6" s="6" t="s">
        <v>1188</v>
      </c>
      <c r="H6" s="6" t="s">
        <v>271</v>
      </c>
      <c r="I6" s="6" t="s">
        <v>1181</v>
      </c>
      <c r="J6" s="6">
        <v>15107827317</v>
      </c>
      <c r="K6" s="6" t="s">
        <v>1189</v>
      </c>
      <c r="L6" s="19"/>
      <c r="M6" s="19"/>
      <c r="N6" s="19"/>
      <c r="O6" s="19"/>
      <c r="P6" s="19"/>
    </row>
    <row r="7" spans="1:16" s="17" customFormat="1" ht="30" customHeight="1" x14ac:dyDescent="0.25">
      <c r="A7" s="19">
        <v>5</v>
      </c>
      <c r="B7" s="4" t="s">
        <v>1143</v>
      </c>
      <c r="C7" s="4" t="s">
        <v>1143</v>
      </c>
      <c r="D7" s="140"/>
      <c r="E7" s="143"/>
      <c r="F7" s="6" t="s">
        <v>1190</v>
      </c>
      <c r="G7" s="6" t="s">
        <v>1191</v>
      </c>
      <c r="H7" s="6" t="s">
        <v>271</v>
      </c>
      <c r="I7" s="6" t="s">
        <v>1181</v>
      </c>
      <c r="J7" s="6">
        <v>15778782901</v>
      </c>
      <c r="K7" s="6" t="s">
        <v>1192</v>
      </c>
      <c r="L7" s="19"/>
      <c r="M7" s="19"/>
      <c r="N7" s="19"/>
      <c r="O7" s="19"/>
      <c r="P7" s="19"/>
    </row>
    <row r="8" spans="1:16" s="17" customFormat="1" ht="30" customHeight="1" x14ac:dyDescent="0.25">
      <c r="A8" s="19">
        <v>6</v>
      </c>
      <c r="B8" s="4" t="s">
        <v>1143</v>
      </c>
      <c r="C8" s="4" t="s">
        <v>1143</v>
      </c>
      <c r="D8" s="140"/>
      <c r="E8" s="143"/>
      <c r="F8" s="6" t="s">
        <v>1193</v>
      </c>
      <c r="G8" s="6" t="s">
        <v>1194</v>
      </c>
      <c r="H8" s="6" t="s">
        <v>271</v>
      </c>
      <c r="I8" s="6" t="s">
        <v>1181</v>
      </c>
      <c r="J8" s="6">
        <v>14795661028</v>
      </c>
      <c r="K8" s="6" t="s">
        <v>1195</v>
      </c>
      <c r="L8" s="19"/>
      <c r="M8" s="19"/>
      <c r="N8" s="19"/>
      <c r="O8" s="19"/>
      <c r="P8" s="19"/>
    </row>
    <row r="9" spans="1:16" s="17" customFormat="1" ht="30" customHeight="1" x14ac:dyDescent="0.25">
      <c r="A9" s="19">
        <v>7</v>
      </c>
      <c r="B9" s="4" t="s">
        <v>1143</v>
      </c>
      <c r="C9" s="4" t="s">
        <v>1143</v>
      </c>
      <c r="D9" s="140"/>
      <c r="E9" s="143"/>
      <c r="F9" s="6" t="s">
        <v>245</v>
      </c>
      <c r="G9" s="6" t="s">
        <v>246</v>
      </c>
      <c r="H9" s="6" t="s">
        <v>271</v>
      </c>
      <c r="I9" s="6" t="s">
        <v>1181</v>
      </c>
      <c r="J9" s="6">
        <v>15177414321</v>
      </c>
      <c r="K9" s="6" t="s">
        <v>1196</v>
      </c>
      <c r="L9" s="19" t="s">
        <v>40</v>
      </c>
      <c r="M9" s="19"/>
      <c r="N9" s="19"/>
      <c r="O9" s="19"/>
      <c r="P9" s="19"/>
    </row>
    <row r="10" spans="1:16" s="17" customFormat="1" ht="30" customHeight="1" x14ac:dyDescent="0.25">
      <c r="A10" s="19">
        <v>8</v>
      </c>
      <c r="B10" s="20" t="s">
        <v>1143</v>
      </c>
      <c r="C10" s="4" t="s">
        <v>1143</v>
      </c>
      <c r="D10" s="140"/>
      <c r="E10" s="143"/>
      <c r="F10" s="21" t="s">
        <v>1197</v>
      </c>
      <c r="G10" s="22" t="s">
        <v>1198</v>
      </c>
      <c r="H10" s="22" t="s">
        <v>271</v>
      </c>
      <c r="I10" s="22" t="s">
        <v>1181</v>
      </c>
      <c r="J10" s="22">
        <v>18176438864</v>
      </c>
      <c r="K10" s="22" t="s">
        <v>1199</v>
      </c>
      <c r="L10" s="24"/>
      <c r="M10" s="19"/>
      <c r="N10" s="19"/>
      <c r="O10" s="19"/>
      <c r="P10" s="19"/>
    </row>
    <row r="11" spans="1:16" s="17" customFormat="1" ht="30" customHeight="1" x14ac:dyDescent="0.25">
      <c r="A11" s="19">
        <v>9</v>
      </c>
      <c r="B11" s="20" t="s">
        <v>1143</v>
      </c>
      <c r="C11" s="4" t="s">
        <v>1143</v>
      </c>
      <c r="D11" s="140"/>
      <c r="E11" s="143"/>
      <c r="F11" s="21" t="s">
        <v>1200</v>
      </c>
      <c r="G11" s="22" t="s">
        <v>1201</v>
      </c>
      <c r="H11" s="22" t="s">
        <v>271</v>
      </c>
      <c r="I11" s="22" t="s">
        <v>1181</v>
      </c>
      <c r="J11" s="22">
        <v>13788401269</v>
      </c>
      <c r="K11" s="22" t="s">
        <v>1202</v>
      </c>
      <c r="L11" s="24"/>
      <c r="M11" s="19"/>
      <c r="N11" s="19"/>
      <c r="O11" s="19"/>
      <c r="P11" s="19"/>
    </row>
    <row r="12" spans="1:16" s="17" customFormat="1" ht="30" customHeight="1" x14ac:dyDescent="0.25">
      <c r="A12" s="19">
        <v>10</v>
      </c>
      <c r="B12" s="4" t="s">
        <v>1112</v>
      </c>
      <c r="C12" s="4" t="s">
        <v>1143</v>
      </c>
      <c r="D12" s="140"/>
      <c r="E12" s="144"/>
      <c r="F12" s="6" t="s">
        <v>1203</v>
      </c>
      <c r="G12" s="6" t="s">
        <v>1204</v>
      </c>
      <c r="H12" s="6" t="s">
        <v>271</v>
      </c>
      <c r="I12" s="6" t="s">
        <v>1181</v>
      </c>
      <c r="J12" s="6">
        <v>13557560148</v>
      </c>
      <c r="K12" s="6" t="s">
        <v>1205</v>
      </c>
      <c r="L12" s="19"/>
      <c r="M12" s="19"/>
      <c r="N12" s="19"/>
      <c r="O12" s="19"/>
      <c r="P12" s="19"/>
    </row>
    <row r="13" spans="1:16" s="17" customFormat="1" ht="30" customHeight="1" x14ac:dyDescent="0.25">
      <c r="A13" s="19">
        <v>11</v>
      </c>
      <c r="B13" s="4" t="s">
        <v>1136</v>
      </c>
      <c r="C13" s="4" t="s">
        <v>794</v>
      </c>
      <c r="D13" s="161" t="s">
        <v>1206</v>
      </c>
      <c r="E13" s="142">
        <f>COUNTA(M13:M23)/11</f>
        <v>0.18181818181818182</v>
      </c>
      <c r="F13" s="6" t="s">
        <v>1207</v>
      </c>
      <c r="G13" s="6" t="s">
        <v>1208</v>
      </c>
      <c r="H13" s="6" t="s">
        <v>271</v>
      </c>
      <c r="I13" s="6" t="s">
        <v>1181</v>
      </c>
      <c r="J13" s="6">
        <v>17687445119</v>
      </c>
      <c r="K13" s="6" t="s">
        <v>1209</v>
      </c>
      <c r="L13" s="19"/>
      <c r="M13" s="19"/>
      <c r="N13" s="19"/>
      <c r="O13" s="19"/>
      <c r="P13" s="19"/>
    </row>
    <row r="14" spans="1:16" s="17" customFormat="1" ht="30" customHeight="1" x14ac:dyDescent="0.25">
      <c r="A14" s="19">
        <v>12</v>
      </c>
      <c r="B14" s="4" t="s">
        <v>794</v>
      </c>
      <c r="C14" s="4" t="s">
        <v>794</v>
      </c>
      <c r="D14" s="161"/>
      <c r="E14" s="143"/>
      <c r="F14" s="6" t="s">
        <v>1210</v>
      </c>
      <c r="G14" s="6" t="s">
        <v>1211</v>
      </c>
      <c r="H14" s="6" t="s">
        <v>271</v>
      </c>
      <c r="I14" s="6" t="s">
        <v>1181</v>
      </c>
      <c r="J14" s="6">
        <v>13667872075</v>
      </c>
      <c r="K14" s="6" t="s">
        <v>1212</v>
      </c>
      <c r="L14" s="19"/>
      <c r="M14" s="19"/>
      <c r="N14" s="19"/>
      <c r="O14" s="19"/>
      <c r="P14" s="19"/>
    </row>
    <row r="15" spans="1:16" s="17" customFormat="1" ht="30" customHeight="1" x14ac:dyDescent="0.25">
      <c r="A15" s="19">
        <v>13</v>
      </c>
      <c r="B15" s="4" t="s">
        <v>1164</v>
      </c>
      <c r="C15" s="4" t="s">
        <v>794</v>
      </c>
      <c r="D15" s="161"/>
      <c r="E15" s="143"/>
      <c r="F15" s="6" t="s">
        <v>251</v>
      </c>
      <c r="G15" s="6" t="s">
        <v>252</v>
      </c>
      <c r="H15" s="6" t="s">
        <v>271</v>
      </c>
      <c r="I15" s="6" t="s">
        <v>1181</v>
      </c>
      <c r="J15" s="6">
        <v>13126051775</v>
      </c>
      <c r="K15" s="6" t="s">
        <v>1213</v>
      </c>
      <c r="L15" s="19" t="s">
        <v>57</v>
      </c>
      <c r="M15" s="19" t="s">
        <v>1214</v>
      </c>
      <c r="N15" s="19">
        <v>10</v>
      </c>
      <c r="O15" s="19" t="s">
        <v>1215</v>
      </c>
      <c r="P15" s="19">
        <v>17820016266</v>
      </c>
    </row>
    <row r="16" spans="1:16" s="17" customFormat="1" ht="30" customHeight="1" x14ac:dyDescent="0.25">
      <c r="A16" s="19">
        <v>14</v>
      </c>
      <c r="B16" s="4" t="s">
        <v>1043</v>
      </c>
      <c r="C16" s="4" t="s">
        <v>794</v>
      </c>
      <c r="D16" s="161"/>
      <c r="E16" s="143"/>
      <c r="F16" s="6" t="s">
        <v>1216</v>
      </c>
      <c r="G16" s="6" t="s">
        <v>1217</v>
      </c>
      <c r="H16" s="6" t="s">
        <v>271</v>
      </c>
      <c r="I16" s="6" t="s">
        <v>1181</v>
      </c>
      <c r="J16" s="6">
        <v>18807712361</v>
      </c>
      <c r="K16" s="6" t="s">
        <v>1218</v>
      </c>
      <c r="L16" s="19"/>
      <c r="M16" s="19"/>
      <c r="N16" s="19"/>
      <c r="O16" s="19"/>
      <c r="P16" s="19"/>
    </row>
    <row r="17" spans="1:16" s="17" customFormat="1" ht="30" customHeight="1" x14ac:dyDescent="0.25">
      <c r="A17" s="19">
        <v>15</v>
      </c>
      <c r="B17" s="4" t="s">
        <v>1094</v>
      </c>
      <c r="C17" s="4" t="s">
        <v>794</v>
      </c>
      <c r="D17" s="161"/>
      <c r="E17" s="143"/>
      <c r="F17" s="6" t="s">
        <v>235</v>
      </c>
      <c r="G17" s="6" t="s">
        <v>236</v>
      </c>
      <c r="H17" s="6" t="s">
        <v>271</v>
      </c>
      <c r="I17" s="6" t="s">
        <v>1181</v>
      </c>
      <c r="J17" s="6">
        <v>18888421354</v>
      </c>
      <c r="K17" s="6" t="s">
        <v>1219</v>
      </c>
      <c r="L17" s="19" t="s">
        <v>40</v>
      </c>
      <c r="M17" s="19"/>
      <c r="N17" s="19"/>
      <c r="O17" s="19"/>
      <c r="P17" s="19"/>
    </row>
    <row r="18" spans="1:16" s="17" customFormat="1" ht="30" customHeight="1" x14ac:dyDescent="0.25">
      <c r="A18" s="19">
        <v>16</v>
      </c>
      <c r="B18" s="20" t="s">
        <v>794</v>
      </c>
      <c r="C18" s="4" t="s">
        <v>794</v>
      </c>
      <c r="D18" s="161"/>
      <c r="E18" s="143"/>
      <c r="F18" s="21" t="s">
        <v>1220</v>
      </c>
      <c r="G18" s="22" t="s">
        <v>1221</v>
      </c>
      <c r="H18" s="22" t="s">
        <v>271</v>
      </c>
      <c r="I18" s="22" t="s">
        <v>1181</v>
      </c>
      <c r="J18" s="22">
        <v>18276305831</v>
      </c>
      <c r="K18" s="22" t="s">
        <v>1222</v>
      </c>
      <c r="L18" s="24"/>
      <c r="M18" s="19" t="s">
        <v>1223</v>
      </c>
      <c r="N18" s="19">
        <v>10</v>
      </c>
      <c r="O18" s="19" t="s">
        <v>529</v>
      </c>
      <c r="P18" s="84" t="s">
        <v>1224</v>
      </c>
    </row>
    <row r="19" spans="1:16" s="17" customFormat="1" ht="30" customHeight="1" x14ac:dyDescent="0.25">
      <c r="A19" s="19">
        <v>17</v>
      </c>
      <c r="B19" s="4" t="s">
        <v>1136</v>
      </c>
      <c r="C19" s="4" t="s">
        <v>794</v>
      </c>
      <c r="D19" s="161"/>
      <c r="E19" s="143"/>
      <c r="F19" s="6" t="s">
        <v>1225</v>
      </c>
      <c r="G19" s="6" t="s">
        <v>1226</v>
      </c>
      <c r="H19" s="6" t="s">
        <v>287</v>
      </c>
      <c r="I19" s="6" t="s">
        <v>1181</v>
      </c>
      <c r="J19" s="6">
        <v>15278887963</v>
      </c>
      <c r="K19" s="6" t="s">
        <v>1227</v>
      </c>
      <c r="L19" s="19"/>
      <c r="M19" s="19"/>
      <c r="N19" s="19"/>
      <c r="O19" s="19"/>
      <c r="P19" s="19"/>
    </row>
    <row r="20" spans="1:16" s="17" customFormat="1" ht="30" customHeight="1" x14ac:dyDescent="0.25">
      <c r="A20" s="19">
        <v>18</v>
      </c>
      <c r="B20" s="4" t="s">
        <v>772</v>
      </c>
      <c r="C20" s="4" t="s">
        <v>794</v>
      </c>
      <c r="D20" s="161"/>
      <c r="E20" s="143"/>
      <c r="F20" s="6" t="s">
        <v>1228</v>
      </c>
      <c r="G20" s="6" t="s">
        <v>1229</v>
      </c>
      <c r="H20" s="6" t="s">
        <v>271</v>
      </c>
      <c r="I20" s="6" t="s">
        <v>1181</v>
      </c>
      <c r="J20" s="6">
        <v>15994432554</v>
      </c>
      <c r="K20" s="6" t="s">
        <v>1230</v>
      </c>
      <c r="L20" s="19"/>
      <c r="M20" s="19"/>
      <c r="N20" s="19"/>
      <c r="O20" s="19"/>
      <c r="P20" s="19"/>
    </row>
    <row r="21" spans="1:16" s="17" customFormat="1" ht="30" customHeight="1" x14ac:dyDescent="0.25">
      <c r="A21" s="19">
        <v>19</v>
      </c>
      <c r="B21" s="4" t="s">
        <v>794</v>
      </c>
      <c r="C21" s="4" t="s">
        <v>794</v>
      </c>
      <c r="D21" s="161"/>
      <c r="E21" s="143"/>
      <c r="F21" s="6" t="s">
        <v>233</v>
      </c>
      <c r="G21" s="6" t="s">
        <v>234</v>
      </c>
      <c r="H21" s="6" t="s">
        <v>271</v>
      </c>
      <c r="I21" s="6" t="s">
        <v>1181</v>
      </c>
      <c r="J21" s="6">
        <v>18276870461</v>
      </c>
      <c r="K21" s="6" t="s">
        <v>1231</v>
      </c>
      <c r="L21" s="19" t="s">
        <v>40</v>
      </c>
      <c r="M21" s="19"/>
      <c r="N21" s="19"/>
      <c r="O21" s="19"/>
      <c r="P21" s="19"/>
    </row>
    <row r="22" spans="1:16" s="17" customFormat="1" ht="30" customHeight="1" x14ac:dyDescent="0.25">
      <c r="A22" s="19">
        <v>20</v>
      </c>
      <c r="B22" s="4" t="s">
        <v>1164</v>
      </c>
      <c r="C22" s="4" t="s">
        <v>794</v>
      </c>
      <c r="D22" s="161"/>
      <c r="E22" s="143"/>
      <c r="F22" s="6" t="s">
        <v>1232</v>
      </c>
      <c r="G22" s="6" t="s">
        <v>1233</v>
      </c>
      <c r="H22" s="6" t="s">
        <v>271</v>
      </c>
      <c r="I22" s="6" t="s">
        <v>1181</v>
      </c>
      <c r="J22" s="6">
        <v>18377534974</v>
      </c>
      <c r="K22" s="6" t="s">
        <v>1234</v>
      </c>
      <c r="L22" s="19"/>
      <c r="M22" s="19"/>
      <c r="N22" s="19"/>
      <c r="O22" s="19"/>
      <c r="P22" s="19"/>
    </row>
    <row r="23" spans="1:16" s="17" customFormat="1" ht="30" customHeight="1" x14ac:dyDescent="0.25">
      <c r="A23" s="19">
        <v>21</v>
      </c>
      <c r="B23" s="4" t="s">
        <v>1164</v>
      </c>
      <c r="C23" s="4" t="s">
        <v>794</v>
      </c>
      <c r="D23" s="161"/>
      <c r="E23" s="144"/>
      <c r="F23" s="6" t="s">
        <v>1235</v>
      </c>
      <c r="G23" s="6" t="s">
        <v>1236</v>
      </c>
      <c r="H23" s="6" t="s">
        <v>271</v>
      </c>
      <c r="I23" s="6" t="s">
        <v>1181</v>
      </c>
      <c r="J23" s="6">
        <v>15277759374</v>
      </c>
      <c r="K23" s="6" t="s">
        <v>1237</v>
      </c>
      <c r="L23" s="19"/>
      <c r="M23" s="19"/>
      <c r="N23" s="19"/>
      <c r="O23" s="19"/>
      <c r="P23" s="19"/>
    </row>
    <row r="24" spans="1:16" s="17" customFormat="1" ht="30" customHeight="1" x14ac:dyDescent="0.25">
      <c r="A24" s="19">
        <v>22</v>
      </c>
      <c r="B24" s="4" t="s">
        <v>1112</v>
      </c>
      <c r="C24" s="4" t="s">
        <v>1238</v>
      </c>
      <c r="D24" s="139" t="s">
        <v>269</v>
      </c>
      <c r="E24" s="142">
        <f>COUNTA(M24:M33)/10</f>
        <v>0.2</v>
      </c>
      <c r="F24" s="6" t="s">
        <v>247</v>
      </c>
      <c r="G24" s="6" t="s">
        <v>248</v>
      </c>
      <c r="H24" s="6" t="s">
        <v>271</v>
      </c>
      <c r="I24" s="6" t="s">
        <v>1181</v>
      </c>
      <c r="J24" s="6">
        <v>18277830130</v>
      </c>
      <c r="K24" s="6" t="s">
        <v>1239</v>
      </c>
      <c r="L24" s="19" t="s">
        <v>52</v>
      </c>
      <c r="M24" s="19"/>
      <c r="N24" s="19"/>
      <c r="O24" s="19"/>
      <c r="P24" s="19"/>
    </row>
    <row r="25" spans="1:16" s="17" customFormat="1" ht="30" customHeight="1" x14ac:dyDescent="0.25">
      <c r="A25" s="19">
        <v>23</v>
      </c>
      <c r="B25" s="4" t="s">
        <v>889</v>
      </c>
      <c r="C25" s="4" t="s">
        <v>1238</v>
      </c>
      <c r="D25" s="140"/>
      <c r="E25" s="143"/>
      <c r="F25" s="6" t="s">
        <v>253</v>
      </c>
      <c r="G25" s="6" t="s">
        <v>254</v>
      </c>
      <c r="H25" s="6" t="s">
        <v>271</v>
      </c>
      <c r="I25" s="6" t="s">
        <v>1181</v>
      </c>
      <c r="J25" s="6">
        <v>17677171367</v>
      </c>
      <c r="K25" s="6" t="s">
        <v>1240</v>
      </c>
      <c r="L25" s="19" t="s">
        <v>57</v>
      </c>
      <c r="M25" s="19"/>
      <c r="N25" s="19"/>
      <c r="O25" s="19"/>
      <c r="P25" s="19"/>
    </row>
    <row r="26" spans="1:16" s="17" customFormat="1" ht="30" customHeight="1" x14ac:dyDescent="0.25">
      <c r="A26" s="19">
        <v>24</v>
      </c>
      <c r="B26" s="4" t="s">
        <v>1043</v>
      </c>
      <c r="C26" s="4" t="s">
        <v>1238</v>
      </c>
      <c r="D26" s="140"/>
      <c r="E26" s="143"/>
      <c r="F26" s="6" t="s">
        <v>243</v>
      </c>
      <c r="G26" s="6" t="s">
        <v>244</v>
      </c>
      <c r="H26" s="6" t="s">
        <v>271</v>
      </c>
      <c r="I26" s="6" t="s">
        <v>1181</v>
      </c>
      <c r="J26" s="6">
        <v>15077724636</v>
      </c>
      <c r="K26" s="6" t="s">
        <v>1241</v>
      </c>
      <c r="L26" s="19" t="s">
        <v>40</v>
      </c>
      <c r="M26" s="19"/>
      <c r="N26" s="19"/>
      <c r="O26" s="19"/>
      <c r="P26" s="19"/>
    </row>
    <row r="27" spans="1:16" s="17" customFormat="1" ht="30" customHeight="1" x14ac:dyDescent="0.25">
      <c r="A27" s="19">
        <v>25</v>
      </c>
      <c r="B27" s="4" t="s">
        <v>889</v>
      </c>
      <c r="C27" s="4" t="s">
        <v>1238</v>
      </c>
      <c r="D27" s="140"/>
      <c r="E27" s="143"/>
      <c r="F27" s="6" t="s">
        <v>1242</v>
      </c>
      <c r="G27" s="6" t="s">
        <v>1243</v>
      </c>
      <c r="H27" s="6" t="s">
        <v>271</v>
      </c>
      <c r="I27" s="6" t="s">
        <v>1181</v>
      </c>
      <c r="J27" s="6">
        <v>13263875910</v>
      </c>
      <c r="K27" s="6" t="s">
        <v>1244</v>
      </c>
      <c r="L27" s="19"/>
      <c r="M27" s="19"/>
      <c r="N27" s="19"/>
      <c r="O27" s="19"/>
      <c r="P27" s="19"/>
    </row>
    <row r="28" spans="1:16" s="17" customFormat="1" ht="30" customHeight="1" x14ac:dyDescent="0.25">
      <c r="A28" s="19">
        <v>26</v>
      </c>
      <c r="B28" s="4" t="s">
        <v>1094</v>
      </c>
      <c r="C28" s="4" t="s">
        <v>1238</v>
      </c>
      <c r="D28" s="140"/>
      <c r="E28" s="143"/>
      <c r="F28" s="6" t="s">
        <v>239</v>
      </c>
      <c r="G28" s="6" t="s">
        <v>240</v>
      </c>
      <c r="H28" s="6" t="s">
        <v>271</v>
      </c>
      <c r="I28" s="6" t="s">
        <v>1181</v>
      </c>
      <c r="J28" s="6">
        <v>13557280392</v>
      </c>
      <c r="K28" s="6" t="s">
        <v>1245</v>
      </c>
      <c r="L28" s="19" t="s">
        <v>40</v>
      </c>
      <c r="M28" s="19" t="s">
        <v>1246</v>
      </c>
      <c r="N28" s="19">
        <v>10</v>
      </c>
      <c r="O28" s="19" t="s">
        <v>1247</v>
      </c>
      <c r="P28" s="19" t="s">
        <v>1248</v>
      </c>
    </row>
    <row r="29" spans="1:16" s="17" customFormat="1" ht="30" customHeight="1" x14ac:dyDescent="0.25">
      <c r="A29" s="19">
        <v>27</v>
      </c>
      <c r="B29" s="4" t="s">
        <v>1164</v>
      </c>
      <c r="C29" s="4" t="s">
        <v>1238</v>
      </c>
      <c r="D29" s="140"/>
      <c r="E29" s="143"/>
      <c r="F29" s="6" t="s">
        <v>237</v>
      </c>
      <c r="G29" s="6" t="s">
        <v>238</v>
      </c>
      <c r="H29" s="6" t="s">
        <v>271</v>
      </c>
      <c r="I29" s="6" t="s">
        <v>1181</v>
      </c>
      <c r="J29" s="6">
        <v>17687666993</v>
      </c>
      <c r="K29" s="6" t="s">
        <v>1249</v>
      </c>
      <c r="L29" s="19" t="s">
        <v>40</v>
      </c>
      <c r="M29" s="19" t="s">
        <v>1049</v>
      </c>
      <c r="N29" s="19">
        <v>10</v>
      </c>
      <c r="O29" s="19" t="s">
        <v>1054</v>
      </c>
      <c r="P29" s="19">
        <v>15307736610</v>
      </c>
    </row>
    <row r="30" spans="1:16" s="17" customFormat="1" ht="30" customHeight="1" x14ac:dyDescent="0.25">
      <c r="A30" s="19">
        <v>28</v>
      </c>
      <c r="B30" s="4" t="s">
        <v>1164</v>
      </c>
      <c r="C30" s="4" t="s">
        <v>1238</v>
      </c>
      <c r="D30" s="140"/>
      <c r="E30" s="143"/>
      <c r="F30" s="6" t="s">
        <v>1250</v>
      </c>
      <c r="G30" s="6" t="s">
        <v>242</v>
      </c>
      <c r="H30" s="6" t="s">
        <v>271</v>
      </c>
      <c r="I30" s="6" t="s">
        <v>1181</v>
      </c>
      <c r="J30" s="6">
        <v>18378288376</v>
      </c>
      <c r="K30" s="6" t="s">
        <v>1251</v>
      </c>
      <c r="L30" s="19" t="s">
        <v>40</v>
      </c>
      <c r="M30" s="19"/>
      <c r="N30" s="19"/>
      <c r="O30" s="19"/>
      <c r="P30" s="19"/>
    </row>
    <row r="31" spans="1:16" s="17" customFormat="1" ht="30" customHeight="1" x14ac:dyDescent="0.25">
      <c r="A31" s="19">
        <v>29</v>
      </c>
      <c r="B31" s="4" t="s">
        <v>889</v>
      </c>
      <c r="C31" s="4" t="s">
        <v>1238</v>
      </c>
      <c r="D31" s="140"/>
      <c r="E31" s="143"/>
      <c r="F31" s="6" t="s">
        <v>1252</v>
      </c>
      <c r="G31" s="6" t="s">
        <v>1253</v>
      </c>
      <c r="H31" s="6" t="s">
        <v>271</v>
      </c>
      <c r="I31" s="6" t="s">
        <v>1181</v>
      </c>
      <c r="J31" s="6">
        <v>15949346895</v>
      </c>
      <c r="K31" s="6" t="s">
        <v>1254</v>
      </c>
      <c r="L31" s="19"/>
      <c r="M31" s="19"/>
      <c r="N31" s="19"/>
      <c r="O31" s="19"/>
      <c r="P31" s="19"/>
    </row>
    <row r="32" spans="1:16" s="17" customFormat="1" ht="30" customHeight="1" x14ac:dyDescent="0.25">
      <c r="A32" s="19">
        <v>30</v>
      </c>
      <c r="B32" s="4" t="s">
        <v>801</v>
      </c>
      <c r="C32" s="4" t="s">
        <v>1238</v>
      </c>
      <c r="D32" s="140"/>
      <c r="E32" s="143"/>
      <c r="F32" s="6" t="s">
        <v>249</v>
      </c>
      <c r="G32" s="6" t="s">
        <v>250</v>
      </c>
      <c r="H32" s="6" t="s">
        <v>271</v>
      </c>
      <c r="I32" s="6" t="s">
        <v>1181</v>
      </c>
      <c r="J32" s="6">
        <v>18177851322</v>
      </c>
      <c r="K32" s="6" t="s">
        <v>1255</v>
      </c>
      <c r="L32" s="19" t="s">
        <v>55</v>
      </c>
      <c r="M32" s="19"/>
      <c r="N32" s="19"/>
      <c r="O32" s="19"/>
      <c r="P32" s="19"/>
    </row>
    <row r="33" spans="1:16" s="17" customFormat="1" ht="30" customHeight="1" x14ac:dyDescent="0.25">
      <c r="A33" s="19">
        <v>31</v>
      </c>
      <c r="B33" s="4" t="s">
        <v>1094</v>
      </c>
      <c r="C33" s="4" t="s">
        <v>1238</v>
      </c>
      <c r="D33" s="140"/>
      <c r="E33" s="144"/>
      <c r="F33" s="6" t="s">
        <v>1256</v>
      </c>
      <c r="G33" s="6" t="s">
        <v>1257</v>
      </c>
      <c r="H33" s="6" t="s">
        <v>271</v>
      </c>
      <c r="I33" s="6" t="s">
        <v>1181</v>
      </c>
      <c r="J33" s="6">
        <v>15578696272</v>
      </c>
      <c r="K33" s="6" t="s">
        <v>1258</v>
      </c>
      <c r="L33" s="19"/>
      <c r="M33" s="19"/>
      <c r="N33" s="19"/>
      <c r="O33" s="19"/>
      <c r="P33" s="19"/>
    </row>
    <row r="34" spans="1:16" s="17" customFormat="1" ht="30" customHeight="1" x14ac:dyDescent="0.25">
      <c r="A34" s="19">
        <v>32</v>
      </c>
      <c r="B34" s="4" t="s">
        <v>1112</v>
      </c>
      <c r="C34" s="19" t="s">
        <v>1259</v>
      </c>
      <c r="D34" s="161" t="s">
        <v>269</v>
      </c>
      <c r="E34" s="142">
        <f>COUNTA(M34:M43)/10</f>
        <v>0.1</v>
      </c>
      <c r="F34" s="6" t="s">
        <v>1260</v>
      </c>
      <c r="G34" s="6" t="s">
        <v>1261</v>
      </c>
      <c r="H34" s="6" t="s">
        <v>271</v>
      </c>
      <c r="I34" s="6" t="s">
        <v>1181</v>
      </c>
      <c r="J34" s="6">
        <v>18577743045</v>
      </c>
      <c r="K34" s="6" t="s">
        <v>1262</v>
      </c>
      <c r="L34" s="19"/>
      <c r="M34" s="19"/>
      <c r="N34" s="19"/>
      <c r="O34" s="19"/>
      <c r="P34" s="19"/>
    </row>
    <row r="35" spans="1:16" s="17" customFormat="1" ht="30" customHeight="1" x14ac:dyDescent="0.25">
      <c r="A35" s="19">
        <v>33</v>
      </c>
      <c r="B35" s="4" t="s">
        <v>1043</v>
      </c>
      <c r="C35" s="19" t="s">
        <v>1259</v>
      </c>
      <c r="D35" s="161"/>
      <c r="E35" s="143"/>
      <c r="F35" s="6" t="s">
        <v>1263</v>
      </c>
      <c r="G35" s="6" t="s">
        <v>1264</v>
      </c>
      <c r="H35" s="6" t="s">
        <v>271</v>
      </c>
      <c r="I35" s="6" t="s">
        <v>1181</v>
      </c>
      <c r="J35" s="6">
        <v>17878762120</v>
      </c>
      <c r="K35" s="6" t="s">
        <v>1265</v>
      </c>
      <c r="L35" s="19"/>
      <c r="M35" s="19"/>
      <c r="N35" s="19"/>
      <c r="O35" s="19"/>
      <c r="P35" s="19"/>
    </row>
    <row r="36" spans="1:16" s="17" customFormat="1" ht="30" customHeight="1" x14ac:dyDescent="0.25">
      <c r="A36" s="19">
        <v>34</v>
      </c>
      <c r="B36" s="4" t="s">
        <v>835</v>
      </c>
      <c r="C36" s="19" t="s">
        <v>1259</v>
      </c>
      <c r="D36" s="161"/>
      <c r="E36" s="143"/>
      <c r="F36" s="6" t="s">
        <v>1266</v>
      </c>
      <c r="G36" s="6" t="s">
        <v>1267</v>
      </c>
      <c r="H36" s="6" t="s">
        <v>271</v>
      </c>
      <c r="I36" s="6" t="s">
        <v>1181</v>
      </c>
      <c r="J36" s="6">
        <v>19897301120</v>
      </c>
      <c r="K36" s="6" t="s">
        <v>1268</v>
      </c>
      <c r="L36" s="19"/>
      <c r="M36" s="19" t="s">
        <v>1246</v>
      </c>
      <c r="N36" s="19">
        <v>10</v>
      </c>
      <c r="O36" s="19" t="s">
        <v>1247</v>
      </c>
      <c r="P36" s="19" t="s">
        <v>1248</v>
      </c>
    </row>
    <row r="37" spans="1:16" s="17" customFormat="1" ht="30" customHeight="1" x14ac:dyDescent="0.25">
      <c r="A37" s="19">
        <v>35</v>
      </c>
      <c r="B37" s="4" t="s">
        <v>1094</v>
      </c>
      <c r="C37" s="19" t="s">
        <v>1259</v>
      </c>
      <c r="D37" s="161"/>
      <c r="E37" s="143"/>
      <c r="F37" s="6" t="s">
        <v>1269</v>
      </c>
      <c r="G37" s="23" t="s">
        <v>1270</v>
      </c>
      <c r="H37" s="23" t="s">
        <v>271</v>
      </c>
      <c r="I37" s="23" t="s">
        <v>1181</v>
      </c>
      <c r="J37" s="23">
        <v>15277561474</v>
      </c>
      <c r="K37" s="23" t="s">
        <v>1271</v>
      </c>
      <c r="L37" s="19"/>
      <c r="M37" s="19"/>
      <c r="N37" s="19"/>
      <c r="O37" s="19"/>
      <c r="P37" s="19"/>
    </row>
    <row r="38" spans="1:16" s="17" customFormat="1" ht="30" customHeight="1" x14ac:dyDescent="0.25">
      <c r="A38" s="19">
        <v>36</v>
      </c>
      <c r="B38" s="20" t="s">
        <v>1136</v>
      </c>
      <c r="C38" s="19" t="s">
        <v>1259</v>
      </c>
      <c r="D38" s="161"/>
      <c r="E38" s="143"/>
      <c r="F38" s="21" t="s">
        <v>1272</v>
      </c>
      <c r="G38" s="22" t="s">
        <v>1273</v>
      </c>
      <c r="H38" s="22" t="s">
        <v>271</v>
      </c>
      <c r="I38" s="22" t="s">
        <v>1181</v>
      </c>
      <c r="J38" s="22">
        <v>15878921872</v>
      </c>
      <c r="K38" s="22" t="s">
        <v>1274</v>
      </c>
      <c r="L38" s="24"/>
      <c r="M38" s="19"/>
      <c r="N38" s="19"/>
      <c r="O38" s="19"/>
      <c r="P38" s="19"/>
    </row>
    <row r="39" spans="1:16" s="17" customFormat="1" ht="30" customHeight="1" x14ac:dyDescent="0.25">
      <c r="A39" s="19">
        <v>37</v>
      </c>
      <c r="B39" s="20" t="s">
        <v>1043</v>
      </c>
      <c r="C39" s="19" t="s">
        <v>1259</v>
      </c>
      <c r="D39" s="161"/>
      <c r="E39" s="143"/>
      <c r="F39" s="21" t="s">
        <v>1275</v>
      </c>
      <c r="G39" s="22" t="s">
        <v>1276</v>
      </c>
      <c r="H39" s="22" t="s">
        <v>271</v>
      </c>
      <c r="I39" s="22" t="s">
        <v>1181</v>
      </c>
      <c r="J39" s="22">
        <v>14795638611</v>
      </c>
      <c r="K39" s="22" t="s">
        <v>1277</v>
      </c>
      <c r="L39" s="24"/>
      <c r="M39" s="19"/>
      <c r="N39" s="19"/>
      <c r="O39" s="19"/>
      <c r="P39" s="19"/>
    </row>
    <row r="40" spans="1:16" s="17" customFormat="1" ht="30" customHeight="1" x14ac:dyDescent="0.25">
      <c r="A40" s="19">
        <v>38</v>
      </c>
      <c r="B40" s="20" t="s">
        <v>880</v>
      </c>
      <c r="C40" s="19" t="s">
        <v>1259</v>
      </c>
      <c r="D40" s="161"/>
      <c r="E40" s="143"/>
      <c r="F40" s="21" t="s">
        <v>1278</v>
      </c>
      <c r="G40" s="22" t="s">
        <v>1279</v>
      </c>
      <c r="H40" s="22" t="s">
        <v>271</v>
      </c>
      <c r="I40" s="22" t="s">
        <v>1181</v>
      </c>
      <c r="J40" s="22">
        <v>18778578432</v>
      </c>
      <c r="K40" s="22" t="s">
        <v>1280</v>
      </c>
      <c r="L40" s="24"/>
      <c r="M40" s="19"/>
      <c r="N40" s="19"/>
      <c r="O40" s="19"/>
      <c r="P40" s="19"/>
    </row>
    <row r="41" spans="1:16" s="17" customFormat="1" ht="30" customHeight="1" x14ac:dyDescent="0.25">
      <c r="A41" s="19">
        <v>39</v>
      </c>
      <c r="B41" s="20" t="s">
        <v>1164</v>
      </c>
      <c r="C41" s="19" t="s">
        <v>1259</v>
      </c>
      <c r="D41" s="161"/>
      <c r="E41" s="143"/>
      <c r="F41" s="21" t="s">
        <v>1281</v>
      </c>
      <c r="G41" s="22" t="s">
        <v>1282</v>
      </c>
      <c r="H41" s="22" t="s">
        <v>271</v>
      </c>
      <c r="I41" s="22" t="s">
        <v>1181</v>
      </c>
      <c r="J41" s="22">
        <v>15777536871</v>
      </c>
      <c r="K41" s="22" t="s">
        <v>1283</v>
      </c>
      <c r="L41" s="24"/>
      <c r="M41" s="19"/>
      <c r="N41" s="19"/>
      <c r="O41" s="19"/>
      <c r="P41" s="19"/>
    </row>
    <row r="42" spans="1:16" s="17" customFormat="1" ht="30" customHeight="1" x14ac:dyDescent="0.25">
      <c r="A42" s="19">
        <v>40</v>
      </c>
      <c r="B42" s="20" t="s">
        <v>1043</v>
      </c>
      <c r="C42" s="19" t="s">
        <v>1259</v>
      </c>
      <c r="D42" s="161"/>
      <c r="E42" s="143"/>
      <c r="F42" s="21" t="s">
        <v>1284</v>
      </c>
      <c r="G42" s="22" t="s">
        <v>1285</v>
      </c>
      <c r="H42" s="22" t="s">
        <v>271</v>
      </c>
      <c r="I42" s="22" t="s">
        <v>1181</v>
      </c>
      <c r="J42" s="22">
        <v>13877910605</v>
      </c>
      <c r="K42" s="22" t="s">
        <v>1286</v>
      </c>
      <c r="L42" s="24"/>
      <c r="M42" s="19"/>
      <c r="N42" s="19"/>
      <c r="O42" s="19"/>
      <c r="P42" s="19"/>
    </row>
    <row r="43" spans="1:16" s="17" customFormat="1" ht="30" customHeight="1" x14ac:dyDescent="0.25">
      <c r="A43" s="19">
        <v>41</v>
      </c>
      <c r="B43" s="20" t="s">
        <v>890</v>
      </c>
      <c r="C43" s="19" t="s">
        <v>1259</v>
      </c>
      <c r="D43" s="161"/>
      <c r="E43" s="144"/>
      <c r="F43" s="21" t="s">
        <v>1287</v>
      </c>
      <c r="G43" s="22" t="s">
        <v>1288</v>
      </c>
      <c r="H43" s="22" t="s">
        <v>271</v>
      </c>
      <c r="I43" s="22" t="s">
        <v>1181</v>
      </c>
      <c r="J43" s="22">
        <v>17687479190</v>
      </c>
      <c r="K43" s="22" t="s">
        <v>1289</v>
      </c>
      <c r="L43" s="24"/>
      <c r="M43" s="19"/>
      <c r="N43" s="19"/>
      <c r="O43" s="19"/>
      <c r="P43" s="19"/>
    </row>
  </sheetData>
  <mergeCells count="10">
    <mergeCell ref="D34:D43"/>
    <mergeCell ref="E3:E12"/>
    <mergeCell ref="E13:E23"/>
    <mergeCell ref="E24:E33"/>
    <mergeCell ref="E34:E43"/>
    <mergeCell ref="A1:O1"/>
    <mergeCell ref="C2:D2"/>
    <mergeCell ref="D3:D12"/>
    <mergeCell ref="D13:D23"/>
    <mergeCell ref="D24:D33"/>
  </mergeCells>
  <phoneticPr fontId="33" type="noConversion"/>
  <dataValidations count="1">
    <dataValidation type="list" allowBlank="1" showInputMessage="1" showErrorMessage="1" sqref="H5 H6 H3:H4 H12:H13 H14:H17 H19:H25" xr:uid="{00000000-0002-0000-0900-000000000000}">
      <formula1>"男,女"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7"/>
  <sheetViews>
    <sheetView topLeftCell="A4" zoomScale="80" zoomScaleNormal="80" workbookViewId="0">
      <selection activeCell="B3" sqref="B3:B63"/>
    </sheetView>
  </sheetViews>
  <sheetFormatPr defaultColWidth="9" defaultRowHeight="13.8" x14ac:dyDescent="0.25"/>
  <cols>
    <col min="1" max="1" width="8.6640625" customWidth="1"/>
    <col min="2" max="2" width="13.109375" customWidth="1"/>
    <col min="3" max="3" width="10.6640625" customWidth="1"/>
    <col min="4" max="4" width="14.6640625" customWidth="1"/>
    <col min="5" max="5" width="15.5546875" customWidth="1"/>
    <col min="6" max="6" width="14.5546875" customWidth="1"/>
    <col min="7" max="7" width="7.88671875" customWidth="1"/>
    <col min="8" max="8" width="26.21875" style="10" customWidth="1"/>
    <col min="9" max="9" width="23.88671875" customWidth="1"/>
    <col min="10" max="10" width="38.5546875" style="11" customWidth="1"/>
    <col min="11" max="11" width="22.44140625" customWidth="1"/>
    <col min="12" max="12" width="19.109375" customWidth="1"/>
    <col min="13" max="13" width="19.6640625" customWidth="1"/>
    <col min="14" max="14" width="21.21875" customWidth="1"/>
    <col min="15" max="15" width="14.5546875" customWidth="1"/>
  </cols>
  <sheetData>
    <row r="1" spans="1:15" ht="28.2" x14ac:dyDescent="0.25">
      <c r="A1" s="177" t="s">
        <v>1290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</row>
    <row r="2" spans="1:15" ht="55.95" customHeight="1" x14ac:dyDescent="0.25">
      <c r="A2" s="3" t="s">
        <v>28</v>
      </c>
      <c r="B2" s="159" t="s">
        <v>35</v>
      </c>
      <c r="C2" s="160"/>
      <c r="D2" s="92" t="s">
        <v>1524</v>
      </c>
      <c r="E2" s="4" t="s">
        <v>31</v>
      </c>
      <c r="F2" s="4" t="s">
        <v>32</v>
      </c>
      <c r="G2" s="4" t="s">
        <v>259</v>
      </c>
      <c r="H2" s="4" t="s">
        <v>260</v>
      </c>
      <c r="I2" s="4" t="s">
        <v>261</v>
      </c>
      <c r="J2" s="4" t="s">
        <v>387</v>
      </c>
      <c r="K2" s="6" t="s">
        <v>263</v>
      </c>
      <c r="L2" s="4" t="s">
        <v>264</v>
      </c>
      <c r="M2" s="86" t="s">
        <v>1529</v>
      </c>
      <c r="N2" s="86" t="s">
        <v>1530</v>
      </c>
      <c r="O2" s="4" t="s">
        <v>266</v>
      </c>
    </row>
    <row r="3" spans="1:15" s="9" customFormat="1" ht="21" customHeight="1" x14ac:dyDescent="0.25">
      <c r="A3" s="4">
        <v>1</v>
      </c>
      <c r="B3" s="4" t="s">
        <v>1291</v>
      </c>
      <c r="C3" s="139" t="s">
        <v>269</v>
      </c>
      <c r="D3" s="142">
        <f>COUNTA(L3:L13)/10</f>
        <v>0</v>
      </c>
      <c r="E3" s="13" t="s">
        <v>1292</v>
      </c>
      <c r="F3" s="6" t="s">
        <v>186</v>
      </c>
      <c r="G3" s="6" t="s">
        <v>287</v>
      </c>
      <c r="H3" s="6" t="s">
        <v>1293</v>
      </c>
      <c r="I3" s="13">
        <v>15777547241</v>
      </c>
      <c r="J3" s="6" t="s">
        <v>1294</v>
      </c>
      <c r="K3" s="4" t="s">
        <v>52</v>
      </c>
      <c r="L3" s="4"/>
      <c r="M3" s="4"/>
      <c r="N3" s="4"/>
      <c r="O3" s="4"/>
    </row>
    <row r="4" spans="1:15" s="9" customFormat="1" ht="21" customHeight="1" x14ac:dyDescent="0.25">
      <c r="A4" s="4">
        <v>2</v>
      </c>
      <c r="B4" s="4" t="s">
        <v>1291</v>
      </c>
      <c r="C4" s="140"/>
      <c r="D4" s="143"/>
      <c r="E4" s="13" t="s">
        <v>1295</v>
      </c>
      <c r="F4" s="6" t="s">
        <v>1296</v>
      </c>
      <c r="G4" s="6" t="s">
        <v>271</v>
      </c>
      <c r="H4" s="6" t="s">
        <v>1293</v>
      </c>
      <c r="I4" s="13">
        <v>15240761630</v>
      </c>
      <c r="J4" s="6" t="s">
        <v>1297</v>
      </c>
      <c r="K4" s="4"/>
      <c r="L4" s="4"/>
      <c r="M4" s="4"/>
      <c r="N4" s="4"/>
      <c r="O4" s="4"/>
    </row>
    <row r="5" spans="1:15" s="9" customFormat="1" ht="21" customHeight="1" x14ac:dyDescent="0.25">
      <c r="A5" s="4">
        <v>3</v>
      </c>
      <c r="B5" s="4" t="s">
        <v>1291</v>
      </c>
      <c r="C5" s="140"/>
      <c r="D5" s="143"/>
      <c r="E5" s="13" t="s">
        <v>1298</v>
      </c>
      <c r="F5" s="6" t="s">
        <v>1299</v>
      </c>
      <c r="G5" s="6" t="s">
        <v>287</v>
      </c>
      <c r="H5" s="6" t="s">
        <v>1293</v>
      </c>
      <c r="I5" s="13">
        <v>18278787047</v>
      </c>
      <c r="J5" s="6" t="s">
        <v>1300</v>
      </c>
      <c r="K5" s="4"/>
      <c r="L5" s="4"/>
      <c r="M5" s="4"/>
      <c r="N5" s="4"/>
      <c r="O5" s="4"/>
    </row>
    <row r="6" spans="1:15" s="9" customFormat="1" ht="21" customHeight="1" x14ac:dyDescent="0.25">
      <c r="A6" s="4">
        <v>4</v>
      </c>
      <c r="B6" s="4" t="s">
        <v>1291</v>
      </c>
      <c r="C6" s="140"/>
      <c r="D6" s="143"/>
      <c r="E6" s="13" t="s">
        <v>1301</v>
      </c>
      <c r="F6" s="6" t="s">
        <v>1302</v>
      </c>
      <c r="G6" s="6" t="s">
        <v>271</v>
      </c>
      <c r="H6" s="6" t="s">
        <v>1293</v>
      </c>
      <c r="I6" s="13">
        <v>18076464937</v>
      </c>
      <c r="J6" s="6" t="s">
        <v>1303</v>
      </c>
      <c r="K6" s="4"/>
      <c r="L6" s="4"/>
      <c r="M6" s="4"/>
      <c r="N6" s="4"/>
      <c r="O6" s="4"/>
    </row>
    <row r="7" spans="1:15" s="9" customFormat="1" ht="21" customHeight="1" x14ac:dyDescent="0.25">
      <c r="A7" s="4">
        <v>5</v>
      </c>
      <c r="B7" s="4" t="s">
        <v>1291</v>
      </c>
      <c r="C7" s="140"/>
      <c r="D7" s="143"/>
      <c r="E7" s="13" t="s">
        <v>1304</v>
      </c>
      <c r="F7" s="6" t="s">
        <v>197</v>
      </c>
      <c r="G7" s="6" t="s">
        <v>271</v>
      </c>
      <c r="H7" s="6" t="s">
        <v>1293</v>
      </c>
      <c r="I7" s="13">
        <v>18977417234</v>
      </c>
      <c r="J7" s="6" t="s">
        <v>1305</v>
      </c>
      <c r="K7" s="4"/>
      <c r="L7" s="4"/>
      <c r="M7" s="4"/>
      <c r="N7" s="4"/>
      <c r="O7" s="4"/>
    </row>
    <row r="8" spans="1:15" s="9" customFormat="1" ht="21" customHeight="1" x14ac:dyDescent="0.25">
      <c r="A8" s="4">
        <v>6</v>
      </c>
      <c r="B8" s="4" t="s">
        <v>1291</v>
      </c>
      <c r="C8" s="140"/>
      <c r="D8" s="143"/>
      <c r="E8" s="13" t="s">
        <v>1306</v>
      </c>
      <c r="F8" s="6" t="s">
        <v>1307</v>
      </c>
      <c r="G8" s="6" t="s">
        <v>271</v>
      </c>
      <c r="H8" s="6" t="s">
        <v>1293</v>
      </c>
      <c r="I8" s="13">
        <v>17677162959</v>
      </c>
      <c r="J8" s="6" t="s">
        <v>1308</v>
      </c>
      <c r="K8" s="4" t="s">
        <v>59</v>
      </c>
      <c r="L8" s="4"/>
      <c r="M8" s="4"/>
      <c r="N8" s="4"/>
      <c r="O8" s="4"/>
    </row>
    <row r="9" spans="1:15" s="9" customFormat="1" ht="21" customHeight="1" x14ac:dyDescent="0.25">
      <c r="A9" s="4">
        <v>7</v>
      </c>
      <c r="B9" s="4" t="s">
        <v>1291</v>
      </c>
      <c r="C9" s="140"/>
      <c r="D9" s="143"/>
      <c r="E9" s="13" t="s">
        <v>1309</v>
      </c>
      <c r="F9" s="6" t="s">
        <v>1310</v>
      </c>
      <c r="G9" s="6" t="s">
        <v>287</v>
      </c>
      <c r="H9" s="6" t="s">
        <v>1293</v>
      </c>
      <c r="I9" s="13"/>
      <c r="J9" s="4"/>
      <c r="K9" s="6"/>
      <c r="L9" s="4"/>
      <c r="M9" s="4"/>
      <c r="N9" s="4"/>
      <c r="O9" s="4"/>
    </row>
    <row r="10" spans="1:15" s="9" customFormat="1" ht="21" customHeight="1" x14ac:dyDescent="0.25">
      <c r="A10" s="4">
        <v>8</v>
      </c>
      <c r="B10" s="4" t="s">
        <v>1291</v>
      </c>
      <c r="C10" s="140"/>
      <c r="D10" s="143"/>
      <c r="E10" s="13" t="s">
        <v>1311</v>
      </c>
      <c r="F10" s="6" t="s">
        <v>179</v>
      </c>
      <c r="G10" s="6" t="s">
        <v>287</v>
      </c>
      <c r="H10" s="6" t="s">
        <v>1293</v>
      </c>
      <c r="I10" s="13">
        <v>19966703762</v>
      </c>
      <c r="J10" s="6" t="s">
        <v>1312</v>
      </c>
      <c r="K10" s="4"/>
      <c r="L10" s="4"/>
      <c r="M10" s="4"/>
      <c r="N10" s="4"/>
      <c r="O10" s="4"/>
    </row>
    <row r="11" spans="1:15" s="9" customFormat="1" ht="21" customHeight="1" x14ac:dyDescent="0.25">
      <c r="A11" s="4">
        <v>9</v>
      </c>
      <c r="B11" s="4" t="s">
        <v>1291</v>
      </c>
      <c r="C11" s="140"/>
      <c r="D11" s="143"/>
      <c r="E11" s="13" t="s">
        <v>1313</v>
      </c>
      <c r="F11" s="6" t="s">
        <v>1314</v>
      </c>
      <c r="G11" s="6" t="s">
        <v>271</v>
      </c>
      <c r="H11" s="6" t="s">
        <v>1293</v>
      </c>
      <c r="I11" s="13">
        <v>18977622354</v>
      </c>
      <c r="J11" s="6" t="s">
        <v>1315</v>
      </c>
      <c r="K11" s="4"/>
      <c r="L11" s="4"/>
      <c r="M11" s="4"/>
      <c r="N11" s="4"/>
      <c r="O11" s="4"/>
    </row>
    <row r="12" spans="1:15" s="9" customFormat="1" ht="21" customHeight="1" x14ac:dyDescent="0.25">
      <c r="A12" s="4">
        <v>10</v>
      </c>
      <c r="B12" s="4" t="s">
        <v>1291</v>
      </c>
      <c r="C12" s="141"/>
      <c r="D12" s="144"/>
      <c r="E12" s="13" t="s">
        <v>1316</v>
      </c>
      <c r="F12" s="6" t="s">
        <v>181</v>
      </c>
      <c r="G12" s="6" t="s">
        <v>287</v>
      </c>
      <c r="H12" s="6" t="s">
        <v>1293</v>
      </c>
      <c r="I12" s="13">
        <v>18878270153</v>
      </c>
      <c r="J12" s="6" t="s">
        <v>1317</v>
      </c>
      <c r="K12" s="4"/>
      <c r="L12" s="4"/>
      <c r="M12" s="4"/>
      <c r="N12" s="4"/>
      <c r="O12" s="4"/>
    </row>
    <row r="13" spans="1:15" s="9" customFormat="1" ht="21" customHeight="1" x14ac:dyDescent="0.25">
      <c r="A13" s="4">
        <v>11</v>
      </c>
      <c r="B13" s="4" t="s">
        <v>1318</v>
      </c>
      <c r="C13" s="139" t="s">
        <v>269</v>
      </c>
      <c r="D13" s="142">
        <f>COUNTA(L13:L22)/10</f>
        <v>0</v>
      </c>
      <c r="E13" s="13" t="s">
        <v>1319</v>
      </c>
      <c r="F13" s="6" t="s">
        <v>1320</v>
      </c>
      <c r="G13" s="6" t="s">
        <v>287</v>
      </c>
      <c r="H13" s="6" t="s">
        <v>1293</v>
      </c>
      <c r="I13" s="13"/>
      <c r="J13" s="4"/>
      <c r="K13" s="4"/>
      <c r="L13" s="4"/>
      <c r="M13" s="4"/>
      <c r="N13" s="4"/>
      <c r="O13" s="4"/>
    </row>
    <row r="14" spans="1:15" s="9" customFormat="1" ht="21" customHeight="1" x14ac:dyDescent="0.25">
      <c r="A14" s="4">
        <v>12</v>
      </c>
      <c r="B14" s="4" t="s">
        <v>1318</v>
      </c>
      <c r="C14" s="140"/>
      <c r="D14" s="143"/>
      <c r="E14" s="13" t="s">
        <v>1321</v>
      </c>
      <c r="F14" s="6" t="s">
        <v>1322</v>
      </c>
      <c r="G14" s="6" t="s">
        <v>287</v>
      </c>
      <c r="H14" s="6" t="s">
        <v>1293</v>
      </c>
      <c r="I14" s="13">
        <v>17776358536</v>
      </c>
      <c r="J14" s="6" t="s">
        <v>1323</v>
      </c>
      <c r="K14" s="4" t="s">
        <v>40</v>
      </c>
      <c r="L14" s="4"/>
      <c r="M14" s="4"/>
      <c r="N14" s="4"/>
      <c r="O14" s="4"/>
    </row>
    <row r="15" spans="1:15" s="9" customFormat="1" ht="21" customHeight="1" x14ac:dyDescent="0.25">
      <c r="A15" s="4">
        <v>13</v>
      </c>
      <c r="B15" s="4" t="s">
        <v>1318</v>
      </c>
      <c r="C15" s="140"/>
      <c r="D15" s="143"/>
      <c r="E15" s="13" t="s">
        <v>1324</v>
      </c>
      <c r="F15" s="6" t="s">
        <v>1325</v>
      </c>
      <c r="G15" s="6" t="s">
        <v>287</v>
      </c>
      <c r="H15" s="6" t="s">
        <v>1293</v>
      </c>
      <c r="I15" s="13">
        <v>15994408466</v>
      </c>
      <c r="J15" s="6" t="s">
        <v>1326</v>
      </c>
      <c r="K15" s="4" t="s">
        <v>40</v>
      </c>
      <c r="L15" s="4"/>
      <c r="M15" s="4"/>
      <c r="N15" s="4"/>
      <c r="O15" s="4"/>
    </row>
    <row r="16" spans="1:15" s="9" customFormat="1" ht="21" customHeight="1" x14ac:dyDescent="0.25">
      <c r="A16" s="4">
        <v>14</v>
      </c>
      <c r="B16" s="4" t="s">
        <v>1318</v>
      </c>
      <c r="C16" s="140"/>
      <c r="D16" s="143"/>
      <c r="E16" s="13" t="s">
        <v>1327</v>
      </c>
      <c r="F16" s="6" t="s">
        <v>196</v>
      </c>
      <c r="G16" s="6" t="s">
        <v>287</v>
      </c>
      <c r="H16" s="6" t="s">
        <v>1293</v>
      </c>
      <c r="I16" s="13">
        <v>18172565458</v>
      </c>
      <c r="J16" s="6" t="s">
        <v>1328</v>
      </c>
      <c r="K16" s="4" t="s">
        <v>50</v>
      </c>
      <c r="L16" s="4"/>
      <c r="M16" s="4"/>
      <c r="N16" s="4"/>
      <c r="O16" s="4"/>
    </row>
    <row r="17" spans="1:15" s="9" customFormat="1" ht="21" customHeight="1" x14ac:dyDescent="0.25">
      <c r="A17" s="4">
        <v>15</v>
      </c>
      <c r="B17" s="4" t="s">
        <v>1318</v>
      </c>
      <c r="C17" s="140"/>
      <c r="D17" s="143"/>
      <c r="E17" s="13" t="s">
        <v>1329</v>
      </c>
      <c r="F17" s="6" t="s">
        <v>201</v>
      </c>
      <c r="G17" s="6" t="s">
        <v>271</v>
      </c>
      <c r="H17" s="6" t="s">
        <v>1293</v>
      </c>
      <c r="I17" s="13">
        <v>18077747482</v>
      </c>
      <c r="J17" s="6" t="s">
        <v>1330</v>
      </c>
      <c r="K17" s="4" t="s">
        <v>59</v>
      </c>
      <c r="L17" s="4"/>
      <c r="M17" s="4"/>
      <c r="N17" s="4"/>
      <c r="O17" s="4"/>
    </row>
    <row r="18" spans="1:15" s="9" customFormat="1" ht="21" customHeight="1" x14ac:dyDescent="0.25">
      <c r="A18" s="4">
        <v>16</v>
      </c>
      <c r="B18" s="4" t="s">
        <v>1318</v>
      </c>
      <c r="C18" s="140"/>
      <c r="D18" s="143"/>
      <c r="E18" s="13" t="s">
        <v>1331</v>
      </c>
      <c r="F18" s="6" t="s">
        <v>199</v>
      </c>
      <c r="G18" s="6" t="s">
        <v>287</v>
      </c>
      <c r="H18" s="6" t="s">
        <v>1293</v>
      </c>
      <c r="I18" s="13">
        <v>18878270951</v>
      </c>
      <c r="J18" s="6" t="s">
        <v>1332</v>
      </c>
      <c r="K18" s="4" t="s">
        <v>59</v>
      </c>
      <c r="L18" s="4"/>
      <c r="M18" s="4"/>
      <c r="N18" s="4"/>
      <c r="O18" s="4"/>
    </row>
    <row r="19" spans="1:15" s="9" customFormat="1" ht="21" customHeight="1" x14ac:dyDescent="0.25">
      <c r="A19" s="4">
        <v>17</v>
      </c>
      <c r="B19" s="4" t="s">
        <v>1318</v>
      </c>
      <c r="C19" s="140"/>
      <c r="D19" s="143"/>
      <c r="E19" s="13" t="s">
        <v>1333</v>
      </c>
      <c r="F19" s="6" t="s">
        <v>1334</v>
      </c>
      <c r="G19" s="6" t="s">
        <v>287</v>
      </c>
      <c r="H19" s="6" t="s">
        <v>1293</v>
      </c>
      <c r="I19" s="13">
        <v>17377592265</v>
      </c>
      <c r="J19" s="6" t="s">
        <v>1335</v>
      </c>
      <c r="K19" s="4"/>
      <c r="L19" s="4"/>
      <c r="M19" s="4"/>
      <c r="N19" s="4"/>
      <c r="O19" s="4"/>
    </row>
    <row r="20" spans="1:15" s="9" customFormat="1" ht="21" customHeight="1" x14ac:dyDescent="0.25">
      <c r="A20" s="4">
        <v>18</v>
      </c>
      <c r="B20" s="4" t="s">
        <v>1318</v>
      </c>
      <c r="C20" s="140"/>
      <c r="D20" s="143"/>
      <c r="E20" s="13" t="s">
        <v>1336</v>
      </c>
      <c r="F20" s="6" t="s">
        <v>184</v>
      </c>
      <c r="G20" s="6" t="s">
        <v>287</v>
      </c>
      <c r="H20" s="6" t="s">
        <v>1293</v>
      </c>
      <c r="I20" s="13">
        <v>18377797692</v>
      </c>
      <c r="J20" s="6" t="s">
        <v>1337</v>
      </c>
      <c r="K20" s="4" t="s">
        <v>59</v>
      </c>
      <c r="L20" s="4"/>
      <c r="M20" s="4"/>
      <c r="N20" s="4"/>
      <c r="O20" s="4"/>
    </row>
    <row r="21" spans="1:15" s="9" customFormat="1" ht="21" customHeight="1" x14ac:dyDescent="0.25">
      <c r="A21" s="4">
        <v>19</v>
      </c>
      <c r="B21" s="4" t="s">
        <v>1318</v>
      </c>
      <c r="C21" s="140"/>
      <c r="D21" s="143"/>
      <c r="E21" s="13" t="s">
        <v>1338</v>
      </c>
      <c r="F21" s="6" t="s">
        <v>185</v>
      </c>
      <c r="G21" s="6" t="s">
        <v>271</v>
      </c>
      <c r="H21" s="6" t="s">
        <v>1293</v>
      </c>
      <c r="I21" s="13">
        <v>18775186762</v>
      </c>
      <c r="J21" s="6" t="s">
        <v>1339</v>
      </c>
      <c r="K21" s="4" t="s">
        <v>59</v>
      </c>
      <c r="L21" s="4"/>
      <c r="M21" s="4"/>
      <c r="N21" s="4"/>
      <c r="O21" s="4"/>
    </row>
    <row r="22" spans="1:15" s="9" customFormat="1" ht="21" customHeight="1" x14ac:dyDescent="0.25">
      <c r="A22" s="4">
        <v>20</v>
      </c>
      <c r="B22" s="4" t="s">
        <v>1318</v>
      </c>
      <c r="C22" s="141"/>
      <c r="D22" s="144"/>
      <c r="E22" s="13" t="s">
        <v>1340</v>
      </c>
      <c r="F22" s="6" t="s">
        <v>1341</v>
      </c>
      <c r="G22" s="6" t="s">
        <v>271</v>
      </c>
      <c r="H22" s="6" t="s">
        <v>1293</v>
      </c>
      <c r="I22" s="13"/>
      <c r="J22" s="6"/>
      <c r="K22" s="4"/>
      <c r="L22" s="4"/>
      <c r="M22" s="4"/>
      <c r="N22" s="4"/>
      <c r="O22" s="4"/>
    </row>
    <row r="23" spans="1:15" s="9" customFormat="1" ht="21" customHeight="1" x14ac:dyDescent="0.25">
      <c r="A23" s="4">
        <v>21</v>
      </c>
      <c r="B23" s="4" t="s">
        <v>1094</v>
      </c>
      <c r="C23" s="139" t="s">
        <v>269</v>
      </c>
      <c r="D23" s="142">
        <f>COUNTA(L23:L32)/10</f>
        <v>0</v>
      </c>
      <c r="E23" s="13" t="s">
        <v>1342</v>
      </c>
      <c r="F23" s="6" t="s">
        <v>194</v>
      </c>
      <c r="G23" s="6" t="s">
        <v>287</v>
      </c>
      <c r="H23" s="6" t="s">
        <v>1293</v>
      </c>
      <c r="I23" s="13">
        <v>18172169273</v>
      </c>
      <c r="J23" s="6" t="s">
        <v>1343</v>
      </c>
      <c r="K23" s="4" t="s">
        <v>59</v>
      </c>
      <c r="L23" s="4"/>
      <c r="M23" s="4"/>
      <c r="N23" s="4"/>
      <c r="O23" s="4"/>
    </row>
    <row r="24" spans="1:15" s="9" customFormat="1" ht="21" customHeight="1" x14ac:dyDescent="0.25">
      <c r="A24" s="4">
        <v>22</v>
      </c>
      <c r="B24" s="4" t="s">
        <v>1094</v>
      </c>
      <c r="C24" s="140"/>
      <c r="D24" s="143"/>
      <c r="E24" s="13" t="s">
        <v>1344</v>
      </c>
      <c r="F24" s="6" t="s">
        <v>178</v>
      </c>
      <c r="G24" s="6" t="s">
        <v>287</v>
      </c>
      <c r="H24" s="6" t="s">
        <v>1293</v>
      </c>
      <c r="I24" s="13">
        <v>17377051205</v>
      </c>
      <c r="J24" s="6" t="s">
        <v>1345</v>
      </c>
      <c r="K24" s="4"/>
      <c r="L24" s="4"/>
      <c r="M24" s="4"/>
      <c r="N24" s="4"/>
      <c r="O24" s="4"/>
    </row>
    <row r="25" spans="1:15" s="9" customFormat="1" ht="21" customHeight="1" x14ac:dyDescent="0.25">
      <c r="A25" s="4">
        <v>23</v>
      </c>
      <c r="B25" s="4" t="s">
        <v>1094</v>
      </c>
      <c r="C25" s="140"/>
      <c r="D25" s="143"/>
      <c r="E25" s="13" t="s">
        <v>1346</v>
      </c>
      <c r="F25" s="6" t="s">
        <v>190</v>
      </c>
      <c r="G25" s="6" t="s">
        <v>287</v>
      </c>
      <c r="H25" s="6" t="s">
        <v>1293</v>
      </c>
      <c r="I25" s="13">
        <v>18877605365</v>
      </c>
      <c r="J25" s="6" t="s">
        <v>1347</v>
      </c>
      <c r="K25" s="4" t="s">
        <v>40</v>
      </c>
      <c r="L25" s="4"/>
      <c r="M25" s="4"/>
      <c r="N25" s="4"/>
      <c r="O25" s="4"/>
    </row>
    <row r="26" spans="1:15" s="9" customFormat="1" ht="21" customHeight="1" x14ac:dyDescent="0.25">
      <c r="A26" s="4">
        <v>24</v>
      </c>
      <c r="B26" s="4" t="s">
        <v>1094</v>
      </c>
      <c r="C26" s="140"/>
      <c r="D26" s="143"/>
      <c r="E26" s="13" t="s">
        <v>1348</v>
      </c>
      <c r="F26" s="6" t="s">
        <v>183</v>
      </c>
      <c r="G26" s="6" t="s">
        <v>271</v>
      </c>
      <c r="H26" s="6" t="s">
        <v>1293</v>
      </c>
      <c r="I26" s="13">
        <v>19978835380</v>
      </c>
      <c r="J26" s="6" t="s">
        <v>1349</v>
      </c>
      <c r="K26" s="4"/>
      <c r="L26" s="4"/>
      <c r="M26" s="4"/>
      <c r="N26" s="4"/>
      <c r="O26" s="4"/>
    </row>
    <row r="27" spans="1:15" s="9" customFormat="1" ht="21" customHeight="1" x14ac:dyDescent="0.25">
      <c r="A27" s="4">
        <v>25</v>
      </c>
      <c r="B27" s="4" t="s">
        <v>1094</v>
      </c>
      <c r="C27" s="140"/>
      <c r="D27" s="143"/>
      <c r="E27" s="13" t="s">
        <v>1350</v>
      </c>
      <c r="F27" s="6" t="s">
        <v>1351</v>
      </c>
      <c r="G27" s="6" t="s">
        <v>271</v>
      </c>
      <c r="H27" s="6" t="s">
        <v>1293</v>
      </c>
      <c r="I27" s="13">
        <v>14795640174</v>
      </c>
      <c r="J27" s="6" t="s">
        <v>1352</v>
      </c>
      <c r="K27" s="4" t="s">
        <v>40</v>
      </c>
      <c r="L27" s="4"/>
      <c r="M27" s="4"/>
      <c r="N27" s="4"/>
      <c r="O27" s="4"/>
    </row>
    <row r="28" spans="1:15" s="9" customFormat="1" ht="21" customHeight="1" x14ac:dyDescent="0.25">
      <c r="A28" s="4">
        <v>26</v>
      </c>
      <c r="B28" s="4" t="s">
        <v>1094</v>
      </c>
      <c r="C28" s="140"/>
      <c r="D28" s="143"/>
      <c r="E28" s="13" t="s">
        <v>1353</v>
      </c>
      <c r="F28" s="6" t="s">
        <v>1354</v>
      </c>
      <c r="G28" s="6" t="s">
        <v>287</v>
      </c>
      <c r="H28" s="6" t="s">
        <v>1293</v>
      </c>
      <c r="I28" s="13">
        <v>17677307568</v>
      </c>
      <c r="J28" s="6" t="s">
        <v>1355</v>
      </c>
      <c r="K28" s="4"/>
      <c r="L28" s="4"/>
      <c r="M28" s="4"/>
      <c r="N28" s="4"/>
      <c r="O28" s="4"/>
    </row>
    <row r="29" spans="1:15" s="9" customFormat="1" ht="21" customHeight="1" x14ac:dyDescent="0.25">
      <c r="A29" s="4">
        <v>27</v>
      </c>
      <c r="B29" s="4" t="s">
        <v>1094</v>
      </c>
      <c r="C29" s="140"/>
      <c r="D29" s="143"/>
      <c r="E29" s="13">
        <v>190204148</v>
      </c>
      <c r="F29" s="103" t="s">
        <v>1356</v>
      </c>
      <c r="G29" s="6" t="s">
        <v>287</v>
      </c>
      <c r="H29" s="6" t="s">
        <v>1293</v>
      </c>
      <c r="I29" s="13">
        <v>18977274574</v>
      </c>
      <c r="J29" s="6" t="s">
        <v>1357</v>
      </c>
      <c r="K29" s="4" t="s">
        <v>40</v>
      </c>
      <c r="L29" s="4"/>
      <c r="M29" s="4"/>
      <c r="N29" s="4"/>
      <c r="O29" s="4"/>
    </row>
    <row r="30" spans="1:15" s="9" customFormat="1" ht="21" customHeight="1" x14ac:dyDescent="0.25">
      <c r="A30" s="4">
        <v>28</v>
      </c>
      <c r="B30" s="4" t="s">
        <v>1094</v>
      </c>
      <c r="C30" s="140"/>
      <c r="D30" s="143"/>
      <c r="E30" s="13" t="s">
        <v>1358</v>
      </c>
      <c r="F30" s="6" t="s">
        <v>1359</v>
      </c>
      <c r="G30" s="6" t="s">
        <v>271</v>
      </c>
      <c r="H30" s="6" t="s">
        <v>1293</v>
      </c>
      <c r="I30" s="13"/>
      <c r="J30" s="4"/>
      <c r="K30" s="4"/>
      <c r="L30" s="4"/>
      <c r="M30" s="4"/>
      <c r="N30" s="4"/>
      <c r="O30" s="4"/>
    </row>
    <row r="31" spans="1:15" s="9" customFormat="1" ht="21" customHeight="1" x14ac:dyDescent="0.25">
      <c r="A31" s="4">
        <v>29</v>
      </c>
      <c r="B31" s="4" t="s">
        <v>1094</v>
      </c>
      <c r="C31" s="140"/>
      <c r="D31" s="143"/>
      <c r="E31" s="13" t="s">
        <v>1360</v>
      </c>
      <c r="F31" s="6" t="s">
        <v>1361</v>
      </c>
      <c r="G31" s="6" t="s">
        <v>271</v>
      </c>
      <c r="H31" s="6" t="s">
        <v>1293</v>
      </c>
      <c r="I31" s="13">
        <v>18878037684</v>
      </c>
      <c r="J31" s="6" t="s">
        <v>1362</v>
      </c>
      <c r="K31" s="4" t="s">
        <v>107</v>
      </c>
      <c r="L31" s="4"/>
      <c r="M31" s="4"/>
      <c r="N31" s="4"/>
      <c r="O31" s="4"/>
    </row>
    <row r="32" spans="1:15" s="9" customFormat="1" ht="21" customHeight="1" x14ac:dyDescent="0.25">
      <c r="A32" s="4">
        <v>30</v>
      </c>
      <c r="B32" s="4" t="s">
        <v>1094</v>
      </c>
      <c r="C32" s="141"/>
      <c r="D32" s="144"/>
      <c r="E32" s="13" t="s">
        <v>1363</v>
      </c>
      <c r="F32" s="6" t="s">
        <v>1364</v>
      </c>
      <c r="G32" s="6" t="s">
        <v>271</v>
      </c>
      <c r="H32" s="6" t="s">
        <v>1293</v>
      </c>
      <c r="I32" s="13">
        <v>18094776817</v>
      </c>
      <c r="J32" s="6" t="s">
        <v>1365</v>
      </c>
      <c r="K32" s="4"/>
      <c r="L32" s="4"/>
      <c r="M32" s="4"/>
      <c r="N32" s="4"/>
      <c r="O32" s="4"/>
    </row>
    <row r="33" spans="1:15" s="9" customFormat="1" ht="21" customHeight="1" x14ac:dyDescent="0.25">
      <c r="A33" s="4">
        <v>31</v>
      </c>
      <c r="B33" s="4" t="s">
        <v>1366</v>
      </c>
      <c r="C33" s="139" t="s">
        <v>269</v>
      </c>
      <c r="D33" s="142">
        <f>COUNTA(L33:L42)/10</f>
        <v>0</v>
      </c>
      <c r="E33" s="13" t="s">
        <v>1367</v>
      </c>
      <c r="F33" s="6" t="s">
        <v>1368</v>
      </c>
      <c r="G33" s="6" t="s">
        <v>271</v>
      </c>
      <c r="H33" s="6" t="s">
        <v>1369</v>
      </c>
      <c r="I33" s="13">
        <v>18154673743</v>
      </c>
      <c r="J33" s="4" t="s">
        <v>1370</v>
      </c>
      <c r="K33" s="4"/>
      <c r="L33" s="4"/>
      <c r="M33" s="4"/>
      <c r="N33" s="4"/>
      <c r="O33" s="4"/>
    </row>
    <row r="34" spans="1:15" s="9" customFormat="1" ht="21" customHeight="1" x14ac:dyDescent="0.25">
      <c r="A34" s="4">
        <v>32</v>
      </c>
      <c r="B34" s="4" t="s">
        <v>1366</v>
      </c>
      <c r="C34" s="140"/>
      <c r="D34" s="143"/>
      <c r="E34" s="13" t="s">
        <v>1371</v>
      </c>
      <c r="F34" s="6" t="s">
        <v>187</v>
      </c>
      <c r="G34" s="6" t="s">
        <v>271</v>
      </c>
      <c r="H34" s="6" t="s">
        <v>1369</v>
      </c>
      <c r="I34" s="13">
        <v>18776077410</v>
      </c>
      <c r="J34" s="4" t="s">
        <v>1372</v>
      </c>
      <c r="K34" s="4"/>
      <c r="L34" s="4"/>
      <c r="M34" s="4"/>
      <c r="N34" s="4"/>
      <c r="O34" s="4"/>
    </row>
    <row r="35" spans="1:15" s="9" customFormat="1" ht="21" customHeight="1" x14ac:dyDescent="0.25">
      <c r="A35" s="4">
        <v>33</v>
      </c>
      <c r="B35" s="4" t="s">
        <v>1366</v>
      </c>
      <c r="C35" s="140"/>
      <c r="D35" s="143"/>
      <c r="E35" s="13" t="s">
        <v>1373</v>
      </c>
      <c r="F35" s="6" t="s">
        <v>195</v>
      </c>
      <c r="G35" s="6" t="s">
        <v>287</v>
      </c>
      <c r="H35" s="6" t="s">
        <v>1369</v>
      </c>
      <c r="I35" s="13">
        <v>13788673137</v>
      </c>
      <c r="J35" s="4" t="s">
        <v>1374</v>
      </c>
      <c r="K35" s="4" t="s">
        <v>59</v>
      </c>
      <c r="L35" s="4"/>
      <c r="M35" s="4"/>
      <c r="N35" s="4"/>
      <c r="O35" s="4"/>
    </row>
    <row r="36" spans="1:15" s="9" customFormat="1" ht="21" customHeight="1" x14ac:dyDescent="0.25">
      <c r="A36" s="4">
        <v>34</v>
      </c>
      <c r="B36" s="4" t="s">
        <v>1366</v>
      </c>
      <c r="C36" s="140"/>
      <c r="D36" s="143"/>
      <c r="E36" s="13" t="s">
        <v>1375</v>
      </c>
      <c r="F36" s="6" t="s">
        <v>1376</v>
      </c>
      <c r="G36" s="6" t="s">
        <v>271</v>
      </c>
      <c r="H36" s="6" t="s">
        <v>1369</v>
      </c>
      <c r="I36" s="13"/>
      <c r="J36" s="4"/>
      <c r="K36" s="4"/>
      <c r="L36" s="4"/>
      <c r="M36" s="4"/>
      <c r="N36" s="4"/>
      <c r="O36" s="4"/>
    </row>
    <row r="37" spans="1:15" s="9" customFormat="1" ht="21" customHeight="1" x14ac:dyDescent="0.25">
      <c r="A37" s="4">
        <v>35</v>
      </c>
      <c r="B37" s="4" t="s">
        <v>1366</v>
      </c>
      <c r="C37" s="140"/>
      <c r="D37" s="143"/>
      <c r="E37" s="13" t="s">
        <v>1377</v>
      </c>
      <c r="F37" s="6" t="s">
        <v>1378</v>
      </c>
      <c r="G37" s="6" t="s">
        <v>271</v>
      </c>
      <c r="H37" s="6" t="s">
        <v>1369</v>
      </c>
      <c r="I37" s="13">
        <v>15678762667</v>
      </c>
      <c r="J37" s="4" t="s">
        <v>1379</v>
      </c>
      <c r="K37" s="4"/>
      <c r="L37" s="4"/>
      <c r="M37" s="4"/>
      <c r="N37" s="4"/>
      <c r="O37" s="4"/>
    </row>
    <row r="38" spans="1:15" s="9" customFormat="1" ht="21" customHeight="1" x14ac:dyDescent="0.25">
      <c r="A38" s="4">
        <v>36</v>
      </c>
      <c r="B38" s="4" t="s">
        <v>1366</v>
      </c>
      <c r="C38" s="140"/>
      <c r="D38" s="143"/>
      <c r="E38" s="13" t="s">
        <v>1380</v>
      </c>
      <c r="F38" s="6" t="s">
        <v>1381</v>
      </c>
      <c r="G38" s="6" t="s">
        <v>287</v>
      </c>
      <c r="H38" s="6" t="s">
        <v>1369</v>
      </c>
      <c r="I38" s="13">
        <v>18276994311</v>
      </c>
      <c r="J38" s="4" t="s">
        <v>1382</v>
      </c>
      <c r="K38" s="4"/>
      <c r="L38" s="4"/>
      <c r="M38" s="4"/>
      <c r="N38" s="4"/>
      <c r="O38" s="4"/>
    </row>
    <row r="39" spans="1:15" s="9" customFormat="1" ht="21" customHeight="1" x14ac:dyDescent="0.25">
      <c r="A39" s="4">
        <v>37</v>
      </c>
      <c r="B39" s="4" t="s">
        <v>1366</v>
      </c>
      <c r="C39" s="140"/>
      <c r="D39" s="143"/>
      <c r="E39" s="13" t="s">
        <v>1383</v>
      </c>
      <c r="F39" s="6" t="s">
        <v>1384</v>
      </c>
      <c r="G39" s="6" t="s">
        <v>287</v>
      </c>
      <c r="H39" s="6" t="s">
        <v>1369</v>
      </c>
      <c r="I39" s="13">
        <v>19986028032</v>
      </c>
      <c r="J39" s="4" t="s">
        <v>1385</v>
      </c>
      <c r="K39" s="4"/>
      <c r="L39" s="4"/>
      <c r="M39" s="4"/>
      <c r="N39" s="4"/>
      <c r="O39" s="4"/>
    </row>
    <row r="40" spans="1:15" s="9" customFormat="1" ht="21" customHeight="1" x14ac:dyDescent="0.25">
      <c r="A40" s="4">
        <v>38</v>
      </c>
      <c r="B40" s="4" t="s">
        <v>1366</v>
      </c>
      <c r="C40" s="140"/>
      <c r="D40" s="143"/>
      <c r="E40" s="13" t="s">
        <v>1386</v>
      </c>
      <c r="F40" s="6" t="s">
        <v>182</v>
      </c>
      <c r="G40" s="6" t="s">
        <v>287</v>
      </c>
      <c r="H40" s="6" t="s">
        <v>1369</v>
      </c>
      <c r="I40" s="13">
        <v>18878273101</v>
      </c>
      <c r="J40" s="4" t="s">
        <v>1387</v>
      </c>
      <c r="K40" s="4"/>
      <c r="L40" s="4"/>
      <c r="M40" s="4"/>
      <c r="N40" s="4"/>
      <c r="O40" s="4"/>
    </row>
    <row r="41" spans="1:15" s="9" customFormat="1" ht="21" customHeight="1" x14ac:dyDescent="0.25">
      <c r="A41" s="4">
        <v>39</v>
      </c>
      <c r="B41" s="4" t="s">
        <v>1366</v>
      </c>
      <c r="C41" s="140"/>
      <c r="D41" s="143"/>
      <c r="E41" s="13" t="s">
        <v>1388</v>
      </c>
      <c r="F41" s="6" t="s">
        <v>1389</v>
      </c>
      <c r="G41" s="6" t="s">
        <v>271</v>
      </c>
      <c r="H41" s="6" t="s">
        <v>1369</v>
      </c>
      <c r="I41" s="13">
        <v>13422672737</v>
      </c>
      <c r="J41" s="4" t="s">
        <v>1390</v>
      </c>
      <c r="K41" s="4"/>
      <c r="L41" s="4"/>
      <c r="M41" s="4"/>
      <c r="N41" s="4"/>
      <c r="O41" s="4"/>
    </row>
    <row r="42" spans="1:15" s="9" customFormat="1" ht="21" customHeight="1" x14ac:dyDescent="0.25">
      <c r="A42" s="4">
        <v>40</v>
      </c>
      <c r="B42" s="4" t="s">
        <v>1366</v>
      </c>
      <c r="C42" s="141"/>
      <c r="D42" s="144"/>
      <c r="E42" s="13" t="s">
        <v>1391</v>
      </c>
      <c r="F42" s="6" t="s">
        <v>198</v>
      </c>
      <c r="G42" s="6" t="s">
        <v>287</v>
      </c>
      <c r="H42" s="6" t="s">
        <v>1369</v>
      </c>
      <c r="I42" s="13">
        <v>15296533260</v>
      </c>
      <c r="J42" s="4" t="s">
        <v>1392</v>
      </c>
      <c r="K42" s="4"/>
      <c r="L42" s="4"/>
      <c r="M42" s="4"/>
      <c r="N42" s="4"/>
      <c r="O42" s="4"/>
    </row>
    <row r="43" spans="1:15" s="9" customFormat="1" ht="21" customHeight="1" x14ac:dyDescent="0.25">
      <c r="A43" s="4">
        <v>41</v>
      </c>
      <c r="B43" s="4" t="s">
        <v>961</v>
      </c>
      <c r="C43" s="139" t="s">
        <v>269</v>
      </c>
      <c r="D43" s="142">
        <f>COUNTA(L43:L52)/10</f>
        <v>0</v>
      </c>
      <c r="E43" s="13" t="s">
        <v>1393</v>
      </c>
      <c r="F43" s="6" t="s">
        <v>192</v>
      </c>
      <c r="G43" s="6" t="s">
        <v>287</v>
      </c>
      <c r="H43" s="6" t="s">
        <v>1369</v>
      </c>
      <c r="I43" s="13">
        <v>13878535876</v>
      </c>
      <c r="J43" s="4" t="s">
        <v>1394</v>
      </c>
      <c r="K43" s="4"/>
      <c r="L43" s="4"/>
      <c r="M43" s="4"/>
      <c r="N43" s="4"/>
      <c r="O43" s="4"/>
    </row>
    <row r="44" spans="1:15" s="9" customFormat="1" ht="21" customHeight="1" x14ac:dyDescent="0.25">
      <c r="A44" s="4">
        <v>42</v>
      </c>
      <c r="B44" s="4" t="s">
        <v>961</v>
      </c>
      <c r="C44" s="140"/>
      <c r="D44" s="143"/>
      <c r="E44" s="13" t="s">
        <v>1395</v>
      </c>
      <c r="F44" s="6" t="s">
        <v>1396</v>
      </c>
      <c r="G44" s="6" t="s">
        <v>287</v>
      </c>
      <c r="H44" s="6" t="s">
        <v>1369</v>
      </c>
      <c r="I44" s="13">
        <v>15778294726</v>
      </c>
      <c r="J44" s="4" t="s">
        <v>1397</v>
      </c>
      <c r="K44" s="4"/>
      <c r="L44" s="4"/>
      <c r="M44" s="4"/>
      <c r="N44" s="4"/>
      <c r="O44" s="4"/>
    </row>
    <row r="45" spans="1:15" s="9" customFormat="1" ht="21" customHeight="1" x14ac:dyDescent="0.25">
      <c r="A45" s="4">
        <v>43</v>
      </c>
      <c r="B45" s="4" t="s">
        <v>961</v>
      </c>
      <c r="C45" s="140"/>
      <c r="D45" s="143"/>
      <c r="E45" s="13" t="s">
        <v>1398</v>
      </c>
      <c r="F45" s="6" t="s">
        <v>200</v>
      </c>
      <c r="G45" s="6" t="s">
        <v>287</v>
      </c>
      <c r="H45" s="6" t="s">
        <v>1369</v>
      </c>
      <c r="I45" s="13">
        <v>19176419019</v>
      </c>
      <c r="J45" s="4" t="s">
        <v>1399</v>
      </c>
      <c r="K45" s="4" t="s">
        <v>40</v>
      </c>
      <c r="L45" s="4"/>
      <c r="M45" s="4"/>
      <c r="N45" s="4"/>
      <c r="O45" s="4"/>
    </row>
    <row r="46" spans="1:15" s="9" customFormat="1" ht="21" customHeight="1" x14ac:dyDescent="0.25">
      <c r="A46" s="4">
        <v>44</v>
      </c>
      <c r="B46" s="4" t="s">
        <v>961</v>
      </c>
      <c r="C46" s="140"/>
      <c r="D46" s="143"/>
      <c r="E46" s="13" t="s">
        <v>1400</v>
      </c>
      <c r="F46" s="6" t="s">
        <v>1401</v>
      </c>
      <c r="G46" s="6" t="s">
        <v>271</v>
      </c>
      <c r="H46" s="6" t="s">
        <v>1369</v>
      </c>
      <c r="I46" s="13">
        <v>18378580546</v>
      </c>
      <c r="J46" s="4" t="s">
        <v>1402</v>
      </c>
      <c r="K46" s="4"/>
      <c r="L46" s="4"/>
      <c r="M46" s="4"/>
      <c r="N46" s="4"/>
      <c r="O46" s="4"/>
    </row>
    <row r="47" spans="1:15" s="9" customFormat="1" ht="21" customHeight="1" x14ac:dyDescent="0.25">
      <c r="A47" s="4">
        <v>45</v>
      </c>
      <c r="B47" s="4" t="s">
        <v>961</v>
      </c>
      <c r="C47" s="140"/>
      <c r="D47" s="143"/>
      <c r="E47" s="13" t="s">
        <v>1403</v>
      </c>
      <c r="F47" s="6" t="s">
        <v>1404</v>
      </c>
      <c r="G47" s="6" t="s">
        <v>287</v>
      </c>
      <c r="H47" s="6" t="s">
        <v>1369</v>
      </c>
      <c r="I47" s="13">
        <v>18877320487</v>
      </c>
      <c r="J47" s="4" t="s">
        <v>1405</v>
      </c>
      <c r="K47" s="4"/>
      <c r="L47" s="4"/>
      <c r="M47" s="4"/>
      <c r="N47" s="4"/>
      <c r="O47" s="4"/>
    </row>
    <row r="48" spans="1:15" s="9" customFormat="1" ht="21" customHeight="1" x14ac:dyDescent="0.25">
      <c r="A48" s="4">
        <v>46</v>
      </c>
      <c r="B48" s="4" t="s">
        <v>961</v>
      </c>
      <c r="C48" s="140"/>
      <c r="D48" s="143"/>
      <c r="E48" s="13" t="s">
        <v>1406</v>
      </c>
      <c r="F48" s="6" t="s">
        <v>1407</v>
      </c>
      <c r="G48" s="6" t="s">
        <v>287</v>
      </c>
      <c r="H48" s="6" t="s">
        <v>1369</v>
      </c>
      <c r="I48" s="13">
        <v>15777854956</v>
      </c>
      <c r="J48" s="4" t="s">
        <v>1408</v>
      </c>
      <c r="K48" s="4" t="s">
        <v>59</v>
      </c>
      <c r="L48" s="4"/>
      <c r="M48" s="4"/>
      <c r="N48" s="4"/>
      <c r="O48" s="4"/>
    </row>
    <row r="49" spans="1:15" s="9" customFormat="1" ht="21" customHeight="1" x14ac:dyDescent="0.25">
      <c r="A49" s="4">
        <v>47</v>
      </c>
      <c r="B49" s="4" t="s">
        <v>961</v>
      </c>
      <c r="C49" s="140"/>
      <c r="D49" s="143"/>
      <c r="E49" s="13" t="s">
        <v>1409</v>
      </c>
      <c r="F49" s="6" t="s">
        <v>1410</v>
      </c>
      <c r="G49" s="6" t="s">
        <v>287</v>
      </c>
      <c r="H49" s="6" t="s">
        <v>1369</v>
      </c>
      <c r="I49" s="13">
        <v>18978193911</v>
      </c>
      <c r="J49" s="4" t="s">
        <v>1411</v>
      </c>
      <c r="K49" s="4" t="s">
        <v>59</v>
      </c>
      <c r="L49" s="4"/>
      <c r="M49" s="4"/>
      <c r="N49" s="4"/>
      <c r="O49" s="4"/>
    </row>
    <row r="50" spans="1:15" s="9" customFormat="1" ht="21" customHeight="1" x14ac:dyDescent="0.25">
      <c r="A50" s="4">
        <v>48</v>
      </c>
      <c r="B50" s="4" t="s">
        <v>961</v>
      </c>
      <c r="C50" s="140"/>
      <c r="D50" s="143"/>
      <c r="E50" s="13" t="s">
        <v>1412</v>
      </c>
      <c r="F50" s="6" t="s">
        <v>1413</v>
      </c>
      <c r="G50" s="6" t="s">
        <v>287</v>
      </c>
      <c r="H50" s="6" t="s">
        <v>1369</v>
      </c>
      <c r="I50" s="13">
        <v>13617842836</v>
      </c>
      <c r="J50" s="4" t="s">
        <v>1414</v>
      </c>
      <c r="K50" s="4"/>
      <c r="L50" s="4"/>
      <c r="M50" s="4"/>
      <c r="N50" s="4"/>
      <c r="O50" s="4"/>
    </row>
    <row r="51" spans="1:15" s="9" customFormat="1" ht="21" customHeight="1" x14ac:dyDescent="0.25">
      <c r="A51" s="4">
        <v>49</v>
      </c>
      <c r="B51" s="4" t="s">
        <v>961</v>
      </c>
      <c r="C51" s="140"/>
      <c r="D51" s="143"/>
      <c r="E51" s="13" t="s">
        <v>1415</v>
      </c>
      <c r="F51" s="6" t="s">
        <v>1416</v>
      </c>
      <c r="G51" s="6" t="s">
        <v>287</v>
      </c>
      <c r="H51" s="6" t="s">
        <v>1369</v>
      </c>
      <c r="I51" s="13">
        <v>15777119905</v>
      </c>
      <c r="J51" s="4" t="s">
        <v>1417</v>
      </c>
      <c r="K51" s="4"/>
      <c r="L51" s="4"/>
      <c r="M51" s="4"/>
      <c r="N51" s="4"/>
      <c r="O51" s="4"/>
    </row>
    <row r="52" spans="1:15" s="9" customFormat="1" ht="21" customHeight="1" x14ac:dyDescent="0.25">
      <c r="A52" s="4">
        <v>50</v>
      </c>
      <c r="B52" s="4" t="s">
        <v>961</v>
      </c>
      <c r="C52" s="141"/>
      <c r="D52" s="144"/>
      <c r="E52" s="13" t="s">
        <v>1418</v>
      </c>
      <c r="F52" s="6" t="s">
        <v>191</v>
      </c>
      <c r="G52" s="6" t="s">
        <v>287</v>
      </c>
      <c r="H52" s="6" t="s">
        <v>1369</v>
      </c>
      <c r="I52" s="13">
        <v>15177287348</v>
      </c>
      <c r="J52" s="4" t="s">
        <v>1419</v>
      </c>
      <c r="K52" s="4"/>
      <c r="L52" s="4"/>
      <c r="M52" s="4"/>
      <c r="N52" s="4"/>
      <c r="O52" s="4"/>
    </row>
    <row r="53" spans="1:15" s="9" customFormat="1" ht="21" customHeight="1" x14ac:dyDescent="0.25">
      <c r="A53" s="4">
        <v>51</v>
      </c>
      <c r="B53" s="4" t="s">
        <v>1420</v>
      </c>
      <c r="C53" s="139" t="s">
        <v>1165</v>
      </c>
      <c r="D53" s="142">
        <f>COUNTA(L53:L57)/5</f>
        <v>0</v>
      </c>
      <c r="E53" s="13" t="s">
        <v>1421</v>
      </c>
      <c r="F53" s="6" t="s">
        <v>1422</v>
      </c>
      <c r="G53" s="6" t="s">
        <v>271</v>
      </c>
      <c r="H53" s="6" t="s">
        <v>1369</v>
      </c>
      <c r="I53" s="13">
        <v>17776184637</v>
      </c>
      <c r="J53" s="4" t="s">
        <v>1423</v>
      </c>
      <c r="K53" s="4"/>
      <c r="L53" s="4"/>
      <c r="M53" s="4"/>
      <c r="N53" s="4"/>
      <c r="O53" s="4"/>
    </row>
    <row r="54" spans="1:15" s="9" customFormat="1" ht="21" customHeight="1" x14ac:dyDescent="0.25">
      <c r="A54" s="4">
        <v>52</v>
      </c>
      <c r="B54" s="4" t="s">
        <v>1420</v>
      </c>
      <c r="C54" s="140"/>
      <c r="D54" s="143"/>
      <c r="E54" s="13" t="s">
        <v>1424</v>
      </c>
      <c r="F54" s="6" t="s">
        <v>193</v>
      </c>
      <c r="G54" s="6" t="s">
        <v>287</v>
      </c>
      <c r="H54" s="6" t="s">
        <v>1369</v>
      </c>
      <c r="I54" s="13">
        <v>15994564206</v>
      </c>
      <c r="J54" s="4" t="s">
        <v>1425</v>
      </c>
      <c r="K54" s="4" t="s">
        <v>59</v>
      </c>
      <c r="L54" s="4"/>
      <c r="M54" s="4"/>
      <c r="N54" s="4"/>
      <c r="O54" s="4"/>
    </row>
    <row r="55" spans="1:15" s="9" customFormat="1" ht="21" customHeight="1" x14ac:dyDescent="0.25">
      <c r="A55" s="4">
        <v>53</v>
      </c>
      <c r="B55" s="4" t="s">
        <v>1420</v>
      </c>
      <c r="C55" s="140"/>
      <c r="D55" s="143"/>
      <c r="E55" s="13" t="s">
        <v>1426</v>
      </c>
      <c r="F55" s="6" t="s">
        <v>1427</v>
      </c>
      <c r="G55" s="6" t="s">
        <v>271</v>
      </c>
      <c r="H55" s="6" t="s">
        <v>1369</v>
      </c>
      <c r="I55" s="13">
        <v>18877299310</v>
      </c>
      <c r="J55" s="4" t="s">
        <v>1428</v>
      </c>
      <c r="K55" s="4" t="s">
        <v>107</v>
      </c>
      <c r="L55" s="4"/>
      <c r="M55" s="4"/>
      <c r="N55" s="4"/>
      <c r="O55" s="4"/>
    </row>
    <row r="56" spans="1:15" s="9" customFormat="1" ht="21" customHeight="1" x14ac:dyDescent="0.25">
      <c r="A56" s="4">
        <v>54</v>
      </c>
      <c r="B56" s="4" t="s">
        <v>1420</v>
      </c>
      <c r="C56" s="140"/>
      <c r="D56" s="143"/>
      <c r="E56" s="13" t="s">
        <v>1429</v>
      </c>
      <c r="F56" s="6" t="s">
        <v>1430</v>
      </c>
      <c r="G56" s="6" t="s">
        <v>287</v>
      </c>
      <c r="H56" s="6" t="s">
        <v>1369</v>
      </c>
      <c r="I56" s="13">
        <v>19877556522</v>
      </c>
      <c r="J56" s="4" t="s">
        <v>1431</v>
      </c>
      <c r="K56" s="4" t="s">
        <v>59</v>
      </c>
      <c r="L56" s="4"/>
      <c r="M56" s="4"/>
      <c r="N56" s="4"/>
      <c r="O56" s="4"/>
    </row>
    <row r="57" spans="1:15" s="9" customFormat="1" ht="21" customHeight="1" x14ac:dyDescent="0.25">
      <c r="A57" s="4">
        <v>55</v>
      </c>
      <c r="B57" s="4" t="s">
        <v>1420</v>
      </c>
      <c r="C57" s="141"/>
      <c r="D57" s="144"/>
      <c r="E57" s="13" t="s">
        <v>1432</v>
      </c>
      <c r="F57" s="6" t="s">
        <v>1433</v>
      </c>
      <c r="G57" s="6" t="s">
        <v>271</v>
      </c>
      <c r="H57" s="6" t="s">
        <v>1369</v>
      </c>
      <c r="I57" s="13">
        <v>18172175562</v>
      </c>
      <c r="J57" s="4" t="s">
        <v>1434</v>
      </c>
      <c r="K57" s="4" t="s">
        <v>59</v>
      </c>
      <c r="L57" s="4"/>
      <c r="M57" s="4"/>
      <c r="N57" s="4"/>
      <c r="O57" s="4"/>
    </row>
    <row r="58" spans="1:15" s="9" customFormat="1" ht="21" customHeight="1" x14ac:dyDescent="0.25">
      <c r="A58" s="4">
        <v>56</v>
      </c>
      <c r="B58" s="4" t="s">
        <v>1435</v>
      </c>
      <c r="C58" s="139" t="s">
        <v>472</v>
      </c>
      <c r="D58" s="142">
        <f>COUNTA(L58:L63)/6</f>
        <v>0</v>
      </c>
      <c r="E58" s="13" t="s">
        <v>1436</v>
      </c>
      <c r="F58" s="6" t="s">
        <v>189</v>
      </c>
      <c r="G58" s="6" t="s">
        <v>287</v>
      </c>
      <c r="H58" s="6" t="s">
        <v>1369</v>
      </c>
      <c r="I58" s="13">
        <v>15777322806</v>
      </c>
      <c r="J58" s="4" t="s">
        <v>1437</v>
      </c>
      <c r="K58" s="4"/>
      <c r="L58" s="4"/>
      <c r="M58" s="4"/>
      <c r="N58" s="4"/>
      <c r="O58" s="4"/>
    </row>
    <row r="59" spans="1:15" s="9" customFormat="1" ht="21" customHeight="1" x14ac:dyDescent="0.25">
      <c r="A59" s="4">
        <v>57</v>
      </c>
      <c r="B59" s="4" t="s">
        <v>1435</v>
      </c>
      <c r="C59" s="140"/>
      <c r="D59" s="143"/>
      <c r="E59" s="13" t="s">
        <v>1438</v>
      </c>
      <c r="F59" s="6" t="s">
        <v>1439</v>
      </c>
      <c r="G59" s="6" t="s">
        <v>271</v>
      </c>
      <c r="H59" s="6" t="s">
        <v>1369</v>
      </c>
      <c r="I59" s="13">
        <v>17577309252</v>
      </c>
      <c r="J59" s="4" t="s">
        <v>1440</v>
      </c>
      <c r="K59" s="4" t="s">
        <v>107</v>
      </c>
      <c r="L59" s="4"/>
      <c r="M59" s="4"/>
      <c r="N59" s="4"/>
      <c r="O59" s="4"/>
    </row>
    <row r="60" spans="1:15" s="9" customFormat="1" ht="21" customHeight="1" x14ac:dyDescent="0.25">
      <c r="A60" s="4">
        <v>58</v>
      </c>
      <c r="B60" s="4" t="s">
        <v>1435</v>
      </c>
      <c r="C60" s="140"/>
      <c r="D60" s="143"/>
      <c r="E60" s="13" t="s">
        <v>1441</v>
      </c>
      <c r="F60" s="6" t="s">
        <v>1442</v>
      </c>
      <c r="G60" s="6" t="s">
        <v>287</v>
      </c>
      <c r="H60" s="6" t="s">
        <v>1369</v>
      </c>
      <c r="I60" s="13">
        <v>13237897952</v>
      </c>
      <c r="J60" s="4" t="s">
        <v>1443</v>
      </c>
      <c r="K60" s="4"/>
      <c r="L60" s="4"/>
      <c r="M60" s="4"/>
      <c r="N60" s="4"/>
      <c r="O60" s="4"/>
    </row>
    <row r="61" spans="1:15" s="9" customFormat="1" ht="21" customHeight="1" x14ac:dyDescent="0.25">
      <c r="A61" s="4">
        <v>59</v>
      </c>
      <c r="B61" s="4" t="s">
        <v>1435</v>
      </c>
      <c r="C61" s="140"/>
      <c r="D61" s="143"/>
      <c r="E61" s="13" t="s">
        <v>1444</v>
      </c>
      <c r="F61" s="6" t="s">
        <v>1445</v>
      </c>
      <c r="G61" s="6" t="s">
        <v>271</v>
      </c>
      <c r="H61" s="6" t="s">
        <v>1369</v>
      </c>
      <c r="I61" s="13">
        <v>18894693122</v>
      </c>
      <c r="J61" s="4" t="s">
        <v>1446</v>
      </c>
      <c r="K61" s="4"/>
      <c r="L61" s="4"/>
      <c r="M61" s="4"/>
      <c r="N61" s="4"/>
      <c r="O61" s="4"/>
    </row>
    <row r="62" spans="1:15" s="9" customFormat="1" ht="21" customHeight="1" x14ac:dyDescent="0.25">
      <c r="A62" s="4">
        <v>60</v>
      </c>
      <c r="B62" s="4" t="s">
        <v>1435</v>
      </c>
      <c r="C62" s="140"/>
      <c r="D62" s="143"/>
      <c r="E62" s="13"/>
      <c r="F62" s="6" t="s">
        <v>1447</v>
      </c>
      <c r="G62" s="6" t="s">
        <v>271</v>
      </c>
      <c r="H62" s="6" t="s">
        <v>1369</v>
      </c>
      <c r="I62" s="13"/>
      <c r="J62" s="4"/>
      <c r="K62" s="4"/>
      <c r="L62" s="4"/>
      <c r="M62" s="4"/>
      <c r="N62" s="4"/>
      <c r="O62" s="4"/>
    </row>
    <row r="63" spans="1:15" s="9" customFormat="1" ht="21" customHeight="1" x14ac:dyDescent="0.25">
      <c r="A63" s="4">
        <v>61</v>
      </c>
      <c r="B63" s="4" t="s">
        <v>1435</v>
      </c>
      <c r="C63" s="141"/>
      <c r="D63" s="144"/>
      <c r="E63" s="13"/>
      <c r="F63" s="6" t="s">
        <v>1448</v>
      </c>
      <c r="G63" s="6" t="s">
        <v>271</v>
      </c>
      <c r="H63" s="6" t="s">
        <v>1369</v>
      </c>
      <c r="I63" s="13"/>
      <c r="J63" s="4"/>
      <c r="K63" s="4"/>
      <c r="L63" s="4"/>
      <c r="M63" s="4"/>
      <c r="N63" s="4"/>
      <c r="O63" s="4"/>
    </row>
    <row r="87" spans="1:1" x14ac:dyDescent="0.25">
      <c r="A87" s="16"/>
    </row>
  </sheetData>
  <mergeCells count="16">
    <mergeCell ref="C33:C42"/>
    <mergeCell ref="C43:C52"/>
    <mergeCell ref="C53:C57"/>
    <mergeCell ref="C58:C63"/>
    <mergeCell ref="D3:D12"/>
    <mergeCell ref="D13:D22"/>
    <mergeCell ref="D23:D32"/>
    <mergeCell ref="D33:D42"/>
    <mergeCell ref="D43:D52"/>
    <mergeCell ref="D53:D57"/>
    <mergeCell ref="D58:D63"/>
    <mergeCell ref="A1:N1"/>
    <mergeCell ref="B2:C2"/>
    <mergeCell ref="C3:C12"/>
    <mergeCell ref="C13:C22"/>
    <mergeCell ref="C23:C32"/>
  </mergeCells>
  <phoneticPr fontId="33" type="noConversion"/>
  <dataValidations count="2">
    <dataValidation type="list" allowBlank="1" showInputMessage="1" showErrorMessage="1" sqref="G3 G4 G5 G6 G7 G8 G10 G11 G12 G14 G15 G16 G17 G18 G19 G20 G21 G23 G24 G25 G26 G27 G28 G29 G31 G32 G33 G45 G51 G53 G56" xr:uid="{00000000-0002-0000-0A00-000000000000}">
      <formula1>"男,女"</formula1>
    </dataValidation>
    <dataValidation type="list" allowBlank="1" showInputMessage="1" showErrorMessage="1" sqref="K8 K29" xr:uid="{00000000-0002-0000-0A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topLeftCell="A4" zoomScale="80" zoomScaleNormal="80" workbookViewId="0">
      <selection activeCell="B6" sqref="B6"/>
    </sheetView>
  </sheetViews>
  <sheetFormatPr defaultColWidth="9" defaultRowHeight="13.8" x14ac:dyDescent="0.25"/>
  <cols>
    <col min="2" max="3" width="14.6640625" customWidth="1"/>
    <col min="4" max="4" width="11.33203125" customWidth="1"/>
    <col min="5" max="5" width="15.88671875" customWidth="1"/>
    <col min="6" max="6" width="13.33203125" customWidth="1"/>
    <col min="7" max="7" width="6.77734375" customWidth="1"/>
    <col min="8" max="8" width="17.33203125" customWidth="1"/>
    <col min="9" max="9" width="20.5546875" customWidth="1"/>
    <col min="10" max="10" width="36.21875" customWidth="1"/>
    <col min="11" max="11" width="17.21875" customWidth="1"/>
    <col min="12" max="12" width="17.88671875" customWidth="1"/>
    <col min="13" max="13" width="14.88671875" customWidth="1"/>
    <col min="14" max="14" width="21.6640625" customWidth="1"/>
    <col min="15" max="15" width="18.44140625" customWidth="1"/>
  </cols>
  <sheetData>
    <row r="1" spans="1:15" ht="28.2" x14ac:dyDescent="0.25">
      <c r="A1" s="162" t="s">
        <v>1449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15" s="2" customFormat="1" ht="45" customHeight="1" x14ac:dyDescent="0.25">
      <c r="A2" s="3" t="s">
        <v>28</v>
      </c>
      <c r="B2" s="159" t="s">
        <v>35</v>
      </c>
      <c r="C2" s="160"/>
      <c r="D2" s="92" t="s">
        <v>1524</v>
      </c>
      <c r="E2" s="4" t="s">
        <v>31</v>
      </c>
      <c r="F2" s="4" t="s">
        <v>32</v>
      </c>
      <c r="G2" s="4" t="s">
        <v>259</v>
      </c>
      <c r="H2" s="4" t="s">
        <v>260</v>
      </c>
      <c r="I2" s="4" t="s">
        <v>261</v>
      </c>
      <c r="J2" s="4" t="s">
        <v>387</v>
      </c>
      <c r="K2" s="6" t="s">
        <v>263</v>
      </c>
      <c r="L2" s="4" t="s">
        <v>264</v>
      </c>
      <c r="M2" s="86" t="s">
        <v>1529</v>
      </c>
      <c r="N2" s="104" t="s">
        <v>1530</v>
      </c>
      <c r="O2" s="7" t="s">
        <v>266</v>
      </c>
    </row>
    <row r="3" spans="1:15" ht="30" customHeight="1" x14ac:dyDescent="0.25">
      <c r="A3" s="3">
        <v>1</v>
      </c>
      <c r="B3" s="3" t="s">
        <v>1450</v>
      </c>
      <c r="C3" s="133" t="s">
        <v>1451</v>
      </c>
      <c r="D3" s="136">
        <f>COUNTA(L3:L15)/13</f>
        <v>0</v>
      </c>
      <c r="E3" s="5" t="s">
        <v>1452</v>
      </c>
      <c r="F3" s="5" t="s">
        <v>208</v>
      </c>
      <c r="G3" s="5" t="s">
        <v>271</v>
      </c>
      <c r="H3" s="5" t="s">
        <v>1453</v>
      </c>
      <c r="I3" s="5">
        <v>17676976176</v>
      </c>
      <c r="J3" s="5" t="s">
        <v>1454</v>
      </c>
      <c r="K3" s="4" t="s">
        <v>59</v>
      </c>
      <c r="L3" s="8"/>
      <c r="M3" s="8"/>
      <c r="N3" s="8"/>
      <c r="O3" s="8"/>
    </row>
    <row r="4" spans="1:15" ht="30" customHeight="1" x14ac:dyDescent="0.25">
      <c r="A4" s="3">
        <v>2</v>
      </c>
      <c r="B4" s="3" t="s">
        <v>1450</v>
      </c>
      <c r="C4" s="134"/>
      <c r="D4" s="137"/>
      <c r="E4" s="5" t="s">
        <v>1455</v>
      </c>
      <c r="F4" s="5" t="s">
        <v>1456</v>
      </c>
      <c r="G4" s="5" t="s">
        <v>271</v>
      </c>
      <c r="H4" s="5" t="s">
        <v>1453</v>
      </c>
      <c r="I4" s="5">
        <v>3078748973</v>
      </c>
      <c r="J4" s="5" t="s">
        <v>1457</v>
      </c>
      <c r="K4" s="8"/>
      <c r="L4" s="8"/>
      <c r="M4" s="8"/>
      <c r="N4" s="8"/>
      <c r="O4" s="8"/>
    </row>
    <row r="5" spans="1:15" ht="30" customHeight="1" x14ac:dyDescent="0.25">
      <c r="A5" s="3">
        <v>3</v>
      </c>
      <c r="B5" s="3" t="s">
        <v>1450</v>
      </c>
      <c r="C5" s="134"/>
      <c r="D5" s="137"/>
      <c r="E5" s="5" t="s">
        <v>1458</v>
      </c>
      <c r="F5" s="5" t="s">
        <v>1459</v>
      </c>
      <c r="G5" s="5" t="s">
        <v>271</v>
      </c>
      <c r="H5" s="5" t="s">
        <v>1453</v>
      </c>
      <c r="I5" s="5">
        <v>17301245643</v>
      </c>
      <c r="J5" s="5" t="s">
        <v>1460</v>
      </c>
      <c r="K5" s="8"/>
      <c r="L5" s="8"/>
      <c r="M5" s="8"/>
      <c r="N5" s="8"/>
      <c r="O5" s="8"/>
    </row>
    <row r="6" spans="1:15" ht="30" customHeight="1" x14ac:dyDescent="0.25">
      <c r="A6" s="3">
        <v>4</v>
      </c>
      <c r="B6" s="3" t="s">
        <v>1450</v>
      </c>
      <c r="C6" s="134"/>
      <c r="D6" s="137"/>
      <c r="E6" s="5" t="s">
        <v>1461</v>
      </c>
      <c r="F6" s="5" t="s">
        <v>205</v>
      </c>
      <c r="G6" s="5" t="s">
        <v>271</v>
      </c>
      <c r="H6" s="5" t="s">
        <v>1453</v>
      </c>
      <c r="I6" s="5">
        <v>17376290356</v>
      </c>
      <c r="J6" s="5" t="s">
        <v>1462</v>
      </c>
      <c r="K6" s="4" t="s">
        <v>107</v>
      </c>
      <c r="L6" s="8"/>
      <c r="M6" s="8"/>
      <c r="N6" s="8"/>
      <c r="O6" s="8"/>
    </row>
    <row r="7" spans="1:15" ht="30" customHeight="1" x14ac:dyDescent="0.25">
      <c r="A7" s="3">
        <v>5</v>
      </c>
      <c r="B7" s="3" t="s">
        <v>1450</v>
      </c>
      <c r="C7" s="134"/>
      <c r="D7" s="137"/>
      <c r="E7" s="5" t="s">
        <v>1463</v>
      </c>
      <c r="F7" s="5" t="s">
        <v>1464</v>
      </c>
      <c r="G7" s="5" t="s">
        <v>271</v>
      </c>
      <c r="H7" s="5" t="s">
        <v>1453</v>
      </c>
      <c r="I7" s="5">
        <v>17344526304</v>
      </c>
      <c r="J7" s="5" t="s">
        <v>1465</v>
      </c>
      <c r="K7" s="8"/>
      <c r="L7" s="8"/>
      <c r="M7" s="8"/>
      <c r="N7" s="8"/>
      <c r="O7" s="8"/>
    </row>
    <row r="8" spans="1:15" ht="30" customHeight="1" x14ac:dyDescent="0.25">
      <c r="A8" s="3">
        <v>6</v>
      </c>
      <c r="B8" s="3" t="s">
        <v>1450</v>
      </c>
      <c r="C8" s="134"/>
      <c r="D8" s="137"/>
      <c r="E8" s="5" t="s">
        <v>1466</v>
      </c>
      <c r="F8" s="5" t="s">
        <v>204</v>
      </c>
      <c r="G8" s="5" t="s">
        <v>271</v>
      </c>
      <c r="H8" s="5" t="s">
        <v>1453</v>
      </c>
      <c r="I8" s="5">
        <v>13687747569</v>
      </c>
      <c r="J8" s="5" t="s">
        <v>1467</v>
      </c>
      <c r="K8" s="4" t="s">
        <v>40</v>
      </c>
      <c r="L8" s="8"/>
      <c r="M8" s="8"/>
      <c r="N8" s="8"/>
      <c r="O8" s="8"/>
    </row>
    <row r="9" spans="1:15" ht="30" customHeight="1" x14ac:dyDescent="0.25">
      <c r="A9" s="3">
        <v>7</v>
      </c>
      <c r="B9" s="3" t="s">
        <v>1450</v>
      </c>
      <c r="C9" s="134"/>
      <c r="D9" s="137"/>
      <c r="E9" s="5" t="s">
        <v>1468</v>
      </c>
      <c r="F9" s="5" t="s">
        <v>1469</v>
      </c>
      <c r="G9" s="5" t="s">
        <v>271</v>
      </c>
      <c r="H9" s="5" t="s">
        <v>1453</v>
      </c>
      <c r="I9" s="5">
        <v>18277643129</v>
      </c>
      <c r="J9" s="5" t="s">
        <v>1470</v>
      </c>
      <c r="K9" s="8"/>
      <c r="L9" s="8"/>
      <c r="M9" s="8"/>
      <c r="N9" s="8"/>
      <c r="O9" s="8"/>
    </row>
    <row r="10" spans="1:15" ht="30" customHeight="1" x14ac:dyDescent="0.25">
      <c r="A10" s="3">
        <v>8</v>
      </c>
      <c r="B10" s="3" t="s">
        <v>1450</v>
      </c>
      <c r="C10" s="134"/>
      <c r="D10" s="137"/>
      <c r="E10" s="5" t="s">
        <v>1471</v>
      </c>
      <c r="F10" s="5" t="s">
        <v>1472</v>
      </c>
      <c r="G10" s="5" t="s">
        <v>271</v>
      </c>
      <c r="H10" s="5" t="s">
        <v>1453</v>
      </c>
      <c r="I10" s="5">
        <v>13299202107</v>
      </c>
      <c r="J10" s="5" t="s">
        <v>1473</v>
      </c>
      <c r="K10" s="8"/>
      <c r="L10" s="8"/>
      <c r="M10" s="8"/>
      <c r="N10" s="8"/>
      <c r="O10" s="8"/>
    </row>
    <row r="11" spans="1:15" ht="30" customHeight="1" x14ac:dyDescent="0.25">
      <c r="A11" s="3">
        <v>9</v>
      </c>
      <c r="B11" s="3" t="s">
        <v>1450</v>
      </c>
      <c r="C11" s="134"/>
      <c r="D11" s="137"/>
      <c r="E11" s="5" t="s">
        <v>1474</v>
      </c>
      <c r="F11" s="5" t="s">
        <v>1475</v>
      </c>
      <c r="G11" s="5" t="s">
        <v>271</v>
      </c>
      <c r="H11" s="5" t="s">
        <v>1453</v>
      </c>
      <c r="I11" s="5">
        <v>18877296319</v>
      </c>
      <c r="J11" s="5" t="s">
        <v>1476</v>
      </c>
      <c r="K11" s="8"/>
      <c r="L11" s="8"/>
      <c r="M11" s="8"/>
      <c r="N11" s="8"/>
      <c r="O11" s="8"/>
    </row>
    <row r="12" spans="1:15" ht="30" customHeight="1" x14ac:dyDescent="0.25">
      <c r="A12" s="3">
        <v>10</v>
      </c>
      <c r="B12" s="3" t="s">
        <v>1450</v>
      </c>
      <c r="C12" s="134"/>
      <c r="D12" s="137"/>
      <c r="E12" s="5" t="s">
        <v>1477</v>
      </c>
      <c r="F12" s="5" t="s">
        <v>206</v>
      </c>
      <c r="G12" s="5" t="s">
        <v>271</v>
      </c>
      <c r="H12" s="5" t="s">
        <v>1453</v>
      </c>
      <c r="I12" s="5">
        <v>15777646271</v>
      </c>
      <c r="J12" s="5" t="s">
        <v>1478</v>
      </c>
      <c r="K12" s="4" t="s">
        <v>107</v>
      </c>
      <c r="L12" s="8"/>
      <c r="M12" s="8"/>
      <c r="N12" s="8"/>
      <c r="O12" s="8"/>
    </row>
    <row r="13" spans="1:15" ht="30" customHeight="1" x14ac:dyDescent="0.25">
      <c r="A13" s="3">
        <v>11</v>
      </c>
      <c r="B13" s="3" t="s">
        <v>1450</v>
      </c>
      <c r="C13" s="134"/>
      <c r="D13" s="137"/>
      <c r="E13" s="5" t="s">
        <v>1479</v>
      </c>
      <c r="F13" s="5" t="s">
        <v>1480</v>
      </c>
      <c r="G13" s="5" t="s">
        <v>271</v>
      </c>
      <c r="H13" s="5" t="s">
        <v>1453</v>
      </c>
      <c r="I13" s="5">
        <v>18276476382</v>
      </c>
      <c r="J13" s="5" t="s">
        <v>1481</v>
      </c>
      <c r="K13" s="8"/>
      <c r="L13" s="8"/>
      <c r="M13" s="8"/>
      <c r="N13" s="8"/>
      <c r="O13" s="8"/>
    </row>
    <row r="14" spans="1:15" ht="30" customHeight="1" x14ac:dyDescent="0.25">
      <c r="A14" s="3">
        <v>12</v>
      </c>
      <c r="B14" s="3" t="s">
        <v>1450</v>
      </c>
      <c r="C14" s="134"/>
      <c r="D14" s="137"/>
      <c r="E14" s="5" t="s">
        <v>1482</v>
      </c>
      <c r="F14" s="5" t="s">
        <v>1483</v>
      </c>
      <c r="G14" s="5" t="s">
        <v>271</v>
      </c>
      <c r="H14" s="5" t="s">
        <v>1453</v>
      </c>
      <c r="I14" s="5">
        <v>17878087242</v>
      </c>
      <c r="J14" s="5" t="s">
        <v>1484</v>
      </c>
      <c r="K14" s="8"/>
      <c r="L14" s="8"/>
      <c r="M14" s="8"/>
      <c r="N14" s="8"/>
      <c r="O14" s="8"/>
    </row>
    <row r="15" spans="1:15" ht="30" customHeight="1" x14ac:dyDescent="0.25">
      <c r="A15" s="3">
        <v>13</v>
      </c>
      <c r="B15" s="3" t="s">
        <v>1450</v>
      </c>
      <c r="C15" s="135"/>
      <c r="D15" s="138"/>
      <c r="E15" s="5" t="s">
        <v>1485</v>
      </c>
      <c r="F15" s="5" t="s">
        <v>207</v>
      </c>
      <c r="G15" s="5" t="s">
        <v>271</v>
      </c>
      <c r="H15" s="5" t="s">
        <v>1453</v>
      </c>
      <c r="I15" s="5">
        <v>15577760732</v>
      </c>
      <c r="J15" s="5" t="s">
        <v>1486</v>
      </c>
      <c r="K15" s="4" t="s">
        <v>57</v>
      </c>
      <c r="L15" s="8"/>
      <c r="M15" s="8"/>
      <c r="N15" s="8"/>
      <c r="O15" s="8"/>
    </row>
    <row r="16" spans="1:15" ht="30" customHeight="1" x14ac:dyDescent="0.25">
      <c r="A16" s="3">
        <v>14</v>
      </c>
      <c r="B16" s="3" t="s">
        <v>828</v>
      </c>
      <c r="C16" s="133" t="s">
        <v>269</v>
      </c>
      <c r="D16" s="136">
        <f>COUNTA(L16:L25)/10</f>
        <v>0</v>
      </c>
      <c r="E16" s="5" t="s">
        <v>1487</v>
      </c>
      <c r="F16" s="5" t="s">
        <v>1488</v>
      </c>
      <c r="G16" s="5" t="s">
        <v>271</v>
      </c>
      <c r="H16" s="5" t="s">
        <v>1453</v>
      </c>
      <c r="I16" s="5">
        <v>18878272861</v>
      </c>
      <c r="J16" s="5" t="s">
        <v>1489</v>
      </c>
      <c r="K16" s="8"/>
      <c r="L16" s="8"/>
      <c r="M16" s="8"/>
      <c r="N16" s="8"/>
      <c r="O16" s="8"/>
    </row>
    <row r="17" spans="1:15" ht="30" customHeight="1" x14ac:dyDescent="0.25">
      <c r="A17" s="3">
        <v>15</v>
      </c>
      <c r="B17" s="3" t="s">
        <v>828</v>
      </c>
      <c r="C17" s="134"/>
      <c r="D17" s="137"/>
      <c r="E17" s="5" t="s">
        <v>1490</v>
      </c>
      <c r="F17" s="5" t="s">
        <v>1491</v>
      </c>
      <c r="G17" s="5" t="s">
        <v>271</v>
      </c>
      <c r="H17" s="5" t="s">
        <v>1453</v>
      </c>
      <c r="I17" s="5">
        <v>19976094795</v>
      </c>
      <c r="J17" s="5" t="s">
        <v>1492</v>
      </c>
      <c r="K17" s="8"/>
      <c r="L17" s="8"/>
      <c r="M17" s="8"/>
      <c r="N17" s="8"/>
      <c r="O17" s="8"/>
    </row>
    <row r="18" spans="1:15" ht="30" customHeight="1" x14ac:dyDescent="0.25">
      <c r="A18" s="3">
        <v>16</v>
      </c>
      <c r="B18" s="3" t="s">
        <v>828</v>
      </c>
      <c r="C18" s="134"/>
      <c r="D18" s="137"/>
      <c r="E18" s="5" t="s">
        <v>1493</v>
      </c>
      <c r="F18" s="5" t="s">
        <v>1494</v>
      </c>
      <c r="G18" s="5" t="s">
        <v>271</v>
      </c>
      <c r="H18" s="5" t="s">
        <v>1453</v>
      </c>
      <c r="I18" s="5">
        <v>19907829176</v>
      </c>
      <c r="J18" s="5" t="s">
        <v>1495</v>
      </c>
      <c r="K18" s="8"/>
      <c r="L18" s="8"/>
      <c r="M18" s="8"/>
      <c r="N18" s="8"/>
      <c r="O18" s="8"/>
    </row>
    <row r="19" spans="1:15" ht="30" customHeight="1" x14ac:dyDescent="0.25">
      <c r="A19" s="3">
        <v>17</v>
      </c>
      <c r="B19" s="3" t="s">
        <v>828</v>
      </c>
      <c r="C19" s="134"/>
      <c r="D19" s="137"/>
      <c r="E19" s="5" t="s">
        <v>1496</v>
      </c>
      <c r="F19" s="5" t="s">
        <v>1497</v>
      </c>
      <c r="G19" s="5" t="s">
        <v>271</v>
      </c>
      <c r="H19" s="5" t="s">
        <v>1453</v>
      </c>
      <c r="I19" s="5">
        <v>18276304517</v>
      </c>
      <c r="J19" s="5" t="s">
        <v>1498</v>
      </c>
      <c r="K19" s="8"/>
      <c r="L19" s="8"/>
      <c r="M19" s="8"/>
      <c r="N19" s="8"/>
      <c r="O19" s="8"/>
    </row>
    <row r="20" spans="1:15" ht="30" customHeight="1" x14ac:dyDescent="0.25">
      <c r="A20" s="3">
        <v>18</v>
      </c>
      <c r="B20" s="3" t="s">
        <v>828</v>
      </c>
      <c r="C20" s="134"/>
      <c r="D20" s="137"/>
      <c r="E20" s="5" t="s">
        <v>1499</v>
      </c>
      <c r="F20" s="5" t="s">
        <v>1500</v>
      </c>
      <c r="G20" s="5" t="s">
        <v>271</v>
      </c>
      <c r="H20" s="5" t="s">
        <v>1453</v>
      </c>
      <c r="I20" s="5">
        <v>15778795426</v>
      </c>
      <c r="J20" s="5" t="s">
        <v>1501</v>
      </c>
      <c r="K20" s="8"/>
      <c r="L20" s="8"/>
      <c r="M20" s="8"/>
      <c r="N20" s="8"/>
      <c r="O20" s="8"/>
    </row>
    <row r="21" spans="1:15" ht="30" customHeight="1" x14ac:dyDescent="0.25">
      <c r="A21" s="3">
        <v>19</v>
      </c>
      <c r="B21" s="3" t="s">
        <v>828</v>
      </c>
      <c r="C21" s="134"/>
      <c r="D21" s="137"/>
      <c r="E21" s="5" t="s">
        <v>1502</v>
      </c>
      <c r="F21" s="5" t="s">
        <v>1503</v>
      </c>
      <c r="G21" s="5" t="s">
        <v>271</v>
      </c>
      <c r="H21" s="5" t="s">
        <v>1453</v>
      </c>
      <c r="I21" s="5">
        <v>18977493507</v>
      </c>
      <c r="J21" s="5" t="s">
        <v>1504</v>
      </c>
      <c r="K21" s="8"/>
      <c r="L21" s="8"/>
      <c r="M21" s="8"/>
      <c r="N21" s="8"/>
      <c r="O21" s="8"/>
    </row>
    <row r="22" spans="1:15" ht="30" customHeight="1" x14ac:dyDescent="0.25">
      <c r="A22" s="3">
        <v>20</v>
      </c>
      <c r="B22" s="3" t="s">
        <v>828</v>
      </c>
      <c r="C22" s="134"/>
      <c r="D22" s="137"/>
      <c r="E22" s="5" t="s">
        <v>1505</v>
      </c>
      <c r="F22" s="5" t="s">
        <v>1506</v>
      </c>
      <c r="G22" s="5" t="s">
        <v>271</v>
      </c>
      <c r="H22" s="5" t="s">
        <v>1453</v>
      </c>
      <c r="I22" s="5">
        <v>17344576895</v>
      </c>
      <c r="J22" s="5" t="s">
        <v>1507</v>
      </c>
      <c r="K22" s="8"/>
      <c r="L22" s="8"/>
      <c r="M22" s="8"/>
      <c r="N22" s="8"/>
      <c r="O22" s="8"/>
    </row>
    <row r="23" spans="1:15" ht="30" customHeight="1" x14ac:dyDescent="0.25">
      <c r="A23" s="3">
        <v>21</v>
      </c>
      <c r="B23" s="3" t="s">
        <v>828</v>
      </c>
      <c r="C23" s="134"/>
      <c r="D23" s="137"/>
      <c r="E23" s="5" t="s">
        <v>1508</v>
      </c>
      <c r="F23" s="5" t="s">
        <v>1509</v>
      </c>
      <c r="G23" s="5" t="s">
        <v>271</v>
      </c>
      <c r="H23" s="5" t="s">
        <v>1453</v>
      </c>
      <c r="I23" s="5">
        <v>15177058959</v>
      </c>
      <c r="J23" s="5" t="s">
        <v>1510</v>
      </c>
      <c r="K23" s="8"/>
      <c r="L23" s="8"/>
      <c r="M23" s="8"/>
      <c r="N23" s="8"/>
      <c r="O23" s="8"/>
    </row>
    <row r="24" spans="1:15" ht="30" customHeight="1" x14ac:dyDescent="0.25">
      <c r="A24" s="3">
        <v>22</v>
      </c>
      <c r="B24" s="3" t="s">
        <v>828</v>
      </c>
      <c r="C24" s="134"/>
      <c r="D24" s="137"/>
      <c r="E24" s="5" t="s">
        <v>1511</v>
      </c>
      <c r="F24" s="5" t="s">
        <v>1512</v>
      </c>
      <c r="G24" s="5" t="s">
        <v>271</v>
      </c>
      <c r="H24" s="5" t="s">
        <v>1453</v>
      </c>
      <c r="I24" s="5">
        <v>17877643847</v>
      </c>
      <c r="J24" s="5" t="s">
        <v>1513</v>
      </c>
      <c r="K24" s="8"/>
      <c r="L24" s="8"/>
      <c r="M24" s="8"/>
      <c r="N24" s="8"/>
      <c r="O24" s="8"/>
    </row>
    <row r="25" spans="1:15" ht="30" customHeight="1" x14ac:dyDescent="0.25">
      <c r="A25" s="3">
        <v>23</v>
      </c>
      <c r="B25" s="3" t="s">
        <v>828</v>
      </c>
      <c r="C25" s="135"/>
      <c r="D25" s="138"/>
      <c r="E25" s="5" t="s">
        <v>1514</v>
      </c>
      <c r="F25" s="5" t="s">
        <v>1515</v>
      </c>
      <c r="G25" s="5" t="s">
        <v>271</v>
      </c>
      <c r="H25" s="5" t="s">
        <v>1453</v>
      </c>
      <c r="I25" s="5">
        <v>15676589868</v>
      </c>
      <c r="J25" s="5" t="s">
        <v>1516</v>
      </c>
      <c r="K25" s="8"/>
      <c r="L25" s="8"/>
      <c r="M25" s="8"/>
      <c r="N25" s="8"/>
      <c r="O25" s="8"/>
    </row>
  </sheetData>
  <mergeCells count="6">
    <mergeCell ref="A1:N1"/>
    <mergeCell ref="B2:C2"/>
    <mergeCell ref="C3:C15"/>
    <mergeCell ref="C16:C25"/>
    <mergeCell ref="D3:D15"/>
    <mergeCell ref="D16:D25"/>
  </mergeCells>
  <phoneticPr fontId="33" type="noConversion"/>
  <dataValidations count="2">
    <dataValidation type="list" allowBlank="1" showInputMessage="1" showErrorMessage="1" sqref="K6 K12 K15 K3:K4" xr:uid="{00000000-0002-0000-0B00-000000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  <dataValidation type="list" allowBlank="1" showInputMessage="1" showErrorMessage="1" sqref="G3:G21" xr:uid="{00000000-0002-0000-0B00-000001000000}">
      <formula1>"男,女"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"/>
  <sheetViews>
    <sheetView workbookViewId="0">
      <selection activeCell="P17" sqref="P17"/>
    </sheetView>
  </sheetViews>
  <sheetFormatPr defaultColWidth="9" defaultRowHeight="13.8" x14ac:dyDescent="0.25"/>
  <sheetData>
    <row r="1" spans="1:6" x14ac:dyDescent="0.25">
      <c r="A1" s="1"/>
      <c r="B1" s="1">
        <v>2018</v>
      </c>
      <c r="C1" s="1" t="s">
        <v>1517</v>
      </c>
      <c r="D1" s="1" t="s">
        <v>1518</v>
      </c>
      <c r="E1" s="1" t="s">
        <v>1519</v>
      </c>
    </row>
    <row r="2" spans="1:6" x14ac:dyDescent="0.25">
      <c r="A2" s="1" t="s">
        <v>1520</v>
      </c>
      <c r="B2" s="1">
        <v>66</v>
      </c>
      <c r="C2" s="1">
        <v>1</v>
      </c>
      <c r="D2" s="1">
        <v>1</v>
      </c>
      <c r="E2" s="1">
        <v>7</v>
      </c>
      <c r="F2">
        <f>SUM(B2:E2)</f>
        <v>75</v>
      </c>
    </row>
    <row r="3" spans="1:6" x14ac:dyDescent="0.25">
      <c r="A3" s="1" t="s">
        <v>1521</v>
      </c>
      <c r="B3" s="1">
        <v>277</v>
      </c>
      <c r="C3" s="1">
        <v>60</v>
      </c>
      <c r="D3" s="1">
        <v>22</v>
      </c>
      <c r="E3" s="1">
        <v>79</v>
      </c>
      <c r="F3">
        <f>SUM(B3:E3)</f>
        <v>438</v>
      </c>
    </row>
    <row r="4" spans="1:6" x14ac:dyDescent="0.25">
      <c r="B4">
        <f>SUM(B2:B3)</f>
        <v>343</v>
      </c>
      <c r="C4">
        <f>SUM(C2:C3)</f>
        <v>61</v>
      </c>
      <c r="D4">
        <f>SUM(D2:D3)</f>
        <v>23</v>
      </c>
      <c r="E4">
        <f>SUM(E2:E3)</f>
        <v>86</v>
      </c>
      <c r="F4">
        <f>SUM(F2:F3)</f>
        <v>513</v>
      </c>
    </row>
    <row r="5" spans="1:6" x14ac:dyDescent="0.25">
      <c r="E5">
        <f>SUM(B4:E4)</f>
        <v>513</v>
      </c>
    </row>
  </sheetData>
  <phoneticPr fontId="3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0"/>
  <sheetViews>
    <sheetView tabSelected="1" workbookViewId="0">
      <selection activeCell="G22" sqref="G22"/>
    </sheetView>
  </sheetViews>
  <sheetFormatPr defaultColWidth="8.88671875" defaultRowHeight="22.2" x14ac:dyDescent="0.45"/>
  <cols>
    <col min="1" max="1" width="10.77734375" style="51" customWidth="1"/>
    <col min="2" max="2" width="16.5546875" style="51" customWidth="1"/>
    <col min="3" max="3" width="28.21875" style="51" customWidth="1"/>
    <col min="4" max="4" width="13.109375" style="52" customWidth="1"/>
    <col min="5" max="5" width="8.88671875" style="51"/>
    <col min="6" max="6" width="13.5546875" style="51" customWidth="1"/>
    <col min="7" max="7" width="17.33203125" style="51" customWidth="1"/>
    <col min="8" max="8" width="21.109375" style="180" customWidth="1"/>
    <col min="9" max="9" width="29.109375" style="51" customWidth="1"/>
    <col min="10" max="16384" width="8.88671875" style="51"/>
  </cols>
  <sheetData>
    <row r="1" spans="1:14" s="50" customFormat="1" ht="33.6" customHeight="1" x14ac:dyDescent="0.45">
      <c r="A1" s="127" t="s">
        <v>27</v>
      </c>
      <c r="B1" s="128"/>
      <c r="C1" s="128"/>
      <c r="D1" s="128"/>
      <c r="E1" s="128"/>
      <c r="F1" s="128"/>
      <c r="G1" s="128"/>
      <c r="H1" s="128"/>
      <c r="I1" s="129"/>
      <c r="M1"/>
      <c r="N1"/>
    </row>
    <row r="2" spans="1:14" s="50" customFormat="1" ht="30.6" customHeight="1" x14ac:dyDescent="0.45">
      <c r="A2" s="53" t="s">
        <v>28</v>
      </c>
      <c r="B2" s="53" t="s">
        <v>29</v>
      </c>
      <c r="C2" s="53" t="s">
        <v>30</v>
      </c>
      <c r="D2" s="53" t="s">
        <v>31</v>
      </c>
      <c r="E2" s="53" t="s">
        <v>32</v>
      </c>
      <c r="F2" s="53" t="s">
        <v>33</v>
      </c>
      <c r="G2" s="53" t="s">
        <v>34</v>
      </c>
      <c r="H2" s="53" t="s">
        <v>35</v>
      </c>
      <c r="I2" s="53" t="s">
        <v>36</v>
      </c>
      <c r="K2"/>
      <c r="L2"/>
      <c r="M2"/>
      <c r="N2"/>
    </row>
    <row r="3" spans="1:14" s="50" customFormat="1" ht="28.2" hidden="1" customHeight="1" x14ac:dyDescent="0.45">
      <c r="A3" s="108">
        <v>1</v>
      </c>
      <c r="B3" s="109" t="s">
        <v>37</v>
      </c>
      <c r="C3" s="110" t="s">
        <v>38</v>
      </c>
      <c r="D3" s="109">
        <v>1830131005</v>
      </c>
      <c r="E3" s="109" t="s">
        <v>39</v>
      </c>
      <c r="F3" s="109" t="s">
        <v>24</v>
      </c>
      <c r="G3" s="108"/>
      <c r="H3" s="178" t="s">
        <v>514</v>
      </c>
      <c r="I3" s="109" t="s">
        <v>40</v>
      </c>
      <c r="K3"/>
      <c r="L3"/>
      <c r="M3"/>
      <c r="N3"/>
    </row>
    <row r="4" spans="1:14" s="50" customFormat="1" hidden="1" x14ac:dyDescent="0.45">
      <c r="A4" s="108">
        <v>2</v>
      </c>
      <c r="B4" s="109" t="s">
        <v>37</v>
      </c>
      <c r="C4" s="110" t="s">
        <v>38</v>
      </c>
      <c r="D4" s="109">
        <v>1830131023</v>
      </c>
      <c r="E4" s="109" t="s">
        <v>41</v>
      </c>
      <c r="F4" s="109" t="s">
        <v>24</v>
      </c>
      <c r="G4" s="108"/>
      <c r="H4" s="113"/>
      <c r="I4" s="109" t="s">
        <v>40</v>
      </c>
      <c r="K4"/>
      <c r="L4"/>
      <c r="M4"/>
      <c r="N4"/>
    </row>
    <row r="5" spans="1:14" s="50" customFormat="1" hidden="1" x14ac:dyDescent="0.45">
      <c r="A5" s="108">
        <v>3</v>
      </c>
      <c r="B5" s="109" t="s">
        <v>37</v>
      </c>
      <c r="C5" s="110" t="s">
        <v>38</v>
      </c>
      <c r="D5" s="109">
        <v>1830131027</v>
      </c>
      <c r="E5" s="109" t="s">
        <v>42</v>
      </c>
      <c r="F5" s="109" t="s">
        <v>24</v>
      </c>
      <c r="G5" s="108"/>
      <c r="H5" s="113" t="s">
        <v>514</v>
      </c>
      <c r="I5" s="109" t="s">
        <v>40</v>
      </c>
      <c r="K5"/>
      <c r="L5"/>
      <c r="M5"/>
      <c r="N5"/>
    </row>
    <row r="6" spans="1:14" s="50" customFormat="1" hidden="1" x14ac:dyDescent="0.45">
      <c r="A6" s="108">
        <v>4</v>
      </c>
      <c r="B6" s="109" t="s">
        <v>37</v>
      </c>
      <c r="C6" s="110" t="s">
        <v>38</v>
      </c>
      <c r="D6" s="109">
        <v>1830131028</v>
      </c>
      <c r="E6" s="109" t="s">
        <v>43</v>
      </c>
      <c r="F6" s="109" t="s">
        <v>24</v>
      </c>
      <c r="G6" s="108"/>
      <c r="H6" s="113" t="s">
        <v>483</v>
      </c>
      <c r="I6" s="109" t="s">
        <v>40</v>
      </c>
      <c r="K6"/>
      <c r="L6"/>
      <c r="M6"/>
      <c r="N6"/>
    </row>
    <row r="7" spans="1:14" s="50" customFormat="1" hidden="1" x14ac:dyDescent="0.45">
      <c r="A7" s="108">
        <v>5</v>
      </c>
      <c r="B7" s="109" t="s">
        <v>37</v>
      </c>
      <c r="C7" s="110" t="s">
        <v>38</v>
      </c>
      <c r="D7" s="109">
        <v>1830131037</v>
      </c>
      <c r="E7" s="109" t="s">
        <v>44</v>
      </c>
      <c r="F7" s="109" t="s">
        <v>24</v>
      </c>
      <c r="G7" s="108"/>
      <c r="H7" s="113" t="s">
        <v>606</v>
      </c>
      <c r="I7" s="109" t="s">
        <v>40</v>
      </c>
      <c r="K7"/>
      <c r="L7"/>
      <c r="M7"/>
      <c r="N7"/>
    </row>
    <row r="8" spans="1:14" s="50" customFormat="1" hidden="1" x14ac:dyDescent="0.45">
      <c r="A8" s="108">
        <v>6</v>
      </c>
      <c r="B8" s="109" t="s">
        <v>37</v>
      </c>
      <c r="C8" s="110" t="s">
        <v>38</v>
      </c>
      <c r="D8" s="109">
        <v>1830131038</v>
      </c>
      <c r="E8" s="109" t="s">
        <v>45</v>
      </c>
      <c r="F8" s="109" t="s">
        <v>24</v>
      </c>
      <c r="G8" s="108"/>
      <c r="H8" s="113"/>
      <c r="I8" s="109" t="s">
        <v>40</v>
      </c>
      <c r="K8"/>
      <c r="L8"/>
      <c r="M8"/>
      <c r="N8"/>
    </row>
    <row r="9" spans="1:14" s="50" customFormat="1" hidden="1" x14ac:dyDescent="0.45">
      <c r="A9" s="108">
        <v>7</v>
      </c>
      <c r="B9" s="109" t="s">
        <v>37</v>
      </c>
      <c r="C9" s="110" t="s">
        <v>38</v>
      </c>
      <c r="D9" s="109">
        <v>1830131040</v>
      </c>
      <c r="E9" s="109" t="s">
        <v>46</v>
      </c>
      <c r="F9" s="109" t="s">
        <v>24</v>
      </c>
      <c r="G9" s="108"/>
      <c r="H9" s="113" t="s">
        <v>483</v>
      </c>
      <c r="I9" s="109" t="s">
        <v>40</v>
      </c>
      <c r="K9"/>
      <c r="L9"/>
      <c r="M9"/>
      <c r="N9"/>
    </row>
    <row r="10" spans="1:14" s="50" customFormat="1" hidden="1" x14ac:dyDescent="0.45">
      <c r="A10" s="108">
        <v>8</v>
      </c>
      <c r="B10" s="109" t="s">
        <v>37</v>
      </c>
      <c r="C10" s="110" t="s">
        <v>38</v>
      </c>
      <c r="D10" s="109">
        <v>1830131045</v>
      </c>
      <c r="E10" s="109" t="s">
        <v>47</v>
      </c>
      <c r="F10" s="109" t="s">
        <v>24</v>
      </c>
      <c r="G10" s="108"/>
      <c r="H10" s="113" t="s">
        <v>606</v>
      </c>
      <c r="I10" s="109" t="s">
        <v>40</v>
      </c>
      <c r="K10"/>
      <c r="L10"/>
      <c r="M10"/>
      <c r="N10"/>
    </row>
    <row r="11" spans="1:14" s="50" customFormat="1" hidden="1" x14ac:dyDescent="0.45">
      <c r="A11" s="108">
        <v>9</v>
      </c>
      <c r="B11" s="109" t="s">
        <v>37</v>
      </c>
      <c r="C11" s="110" t="s">
        <v>38</v>
      </c>
      <c r="D11" s="109">
        <v>1830131057</v>
      </c>
      <c r="E11" s="109" t="s">
        <v>48</v>
      </c>
      <c r="F11" s="109" t="s">
        <v>24</v>
      </c>
      <c r="G11" s="108"/>
      <c r="H11" s="113" t="s">
        <v>574</v>
      </c>
      <c r="I11" s="109" t="s">
        <v>40</v>
      </c>
      <c r="K11"/>
      <c r="L11"/>
      <c r="M11"/>
      <c r="N11"/>
    </row>
    <row r="12" spans="1:14" s="50" customFormat="1" hidden="1" x14ac:dyDescent="0.45">
      <c r="A12" s="56">
        <v>10</v>
      </c>
      <c r="B12" s="57" t="s">
        <v>37</v>
      </c>
      <c r="C12" s="58" t="s">
        <v>38</v>
      </c>
      <c r="D12" s="57">
        <v>1830131018</v>
      </c>
      <c r="E12" s="57" t="s">
        <v>49</v>
      </c>
      <c r="F12" s="57" t="s">
        <v>24</v>
      </c>
      <c r="G12" s="59"/>
      <c r="H12" s="59"/>
      <c r="I12" s="57" t="s">
        <v>50</v>
      </c>
      <c r="K12"/>
      <c r="L12"/>
      <c r="M12"/>
      <c r="N12"/>
    </row>
    <row r="13" spans="1:14" s="50" customFormat="1" hidden="1" x14ac:dyDescent="0.45">
      <c r="A13" s="56">
        <v>11</v>
      </c>
      <c r="B13" s="54" t="s">
        <v>37</v>
      </c>
      <c r="C13" s="55" t="s">
        <v>38</v>
      </c>
      <c r="D13" s="54">
        <v>1830131011</v>
      </c>
      <c r="E13" s="54" t="s">
        <v>51</v>
      </c>
      <c r="F13" s="54" t="s">
        <v>24</v>
      </c>
      <c r="G13" s="59"/>
      <c r="H13" s="59"/>
      <c r="I13" s="54" t="s">
        <v>52</v>
      </c>
      <c r="K13"/>
      <c r="L13"/>
      <c r="M13"/>
      <c r="N13"/>
    </row>
    <row r="14" spans="1:14" s="50" customFormat="1" hidden="1" x14ac:dyDescent="0.45">
      <c r="A14" s="56">
        <v>12</v>
      </c>
      <c r="B14" s="54" t="s">
        <v>37</v>
      </c>
      <c r="C14" s="55" t="s">
        <v>38</v>
      </c>
      <c r="D14" s="54">
        <v>1830131033</v>
      </c>
      <c r="E14" s="54" t="s">
        <v>53</v>
      </c>
      <c r="F14" s="54" t="s">
        <v>24</v>
      </c>
      <c r="G14" s="59"/>
      <c r="H14" s="59"/>
      <c r="I14" s="54" t="s">
        <v>52</v>
      </c>
      <c r="K14"/>
      <c r="L14"/>
      <c r="M14"/>
      <c r="N14"/>
    </row>
    <row r="15" spans="1:14" s="50" customFormat="1" hidden="1" x14ac:dyDescent="0.45">
      <c r="A15" s="56">
        <v>13</v>
      </c>
      <c r="B15" s="54" t="s">
        <v>37</v>
      </c>
      <c r="C15" s="55" t="s">
        <v>38</v>
      </c>
      <c r="D15" s="54">
        <v>1830131035</v>
      </c>
      <c r="E15" s="54" t="s">
        <v>54</v>
      </c>
      <c r="F15" s="54" t="s">
        <v>24</v>
      </c>
      <c r="G15" s="59"/>
      <c r="H15" s="59"/>
      <c r="I15" s="54" t="s">
        <v>55</v>
      </c>
      <c r="K15"/>
      <c r="L15"/>
      <c r="M15"/>
      <c r="N15"/>
    </row>
    <row r="16" spans="1:14" s="50" customFormat="1" hidden="1" x14ac:dyDescent="0.45">
      <c r="A16" s="56">
        <v>14</v>
      </c>
      <c r="B16" s="54" t="s">
        <v>37</v>
      </c>
      <c r="C16" s="55" t="s">
        <v>38</v>
      </c>
      <c r="D16" s="54">
        <v>1830131036</v>
      </c>
      <c r="E16" s="54" t="s">
        <v>56</v>
      </c>
      <c r="F16" s="54" t="s">
        <v>24</v>
      </c>
      <c r="G16" s="59"/>
      <c r="H16" s="59"/>
      <c r="I16" s="54" t="s">
        <v>57</v>
      </c>
      <c r="K16"/>
      <c r="L16"/>
      <c r="M16"/>
      <c r="N16"/>
    </row>
    <row r="17" spans="1:14" s="50" customFormat="1" hidden="1" x14ac:dyDescent="0.45">
      <c r="A17" s="56">
        <v>15</v>
      </c>
      <c r="B17" s="54" t="s">
        <v>37</v>
      </c>
      <c r="C17" s="55" t="s">
        <v>38</v>
      </c>
      <c r="D17" s="54">
        <v>1830131030</v>
      </c>
      <c r="E17" s="54" t="s">
        <v>58</v>
      </c>
      <c r="F17" s="54" t="s">
        <v>24</v>
      </c>
      <c r="G17" s="59"/>
      <c r="H17" s="59"/>
      <c r="I17" s="54" t="s">
        <v>59</v>
      </c>
      <c r="K17"/>
      <c r="L17"/>
      <c r="M17"/>
      <c r="N17"/>
    </row>
    <row r="18" spans="1:14" s="50" customFormat="1" hidden="1" x14ac:dyDescent="0.45">
      <c r="A18" s="56">
        <v>16</v>
      </c>
      <c r="B18" s="54" t="s">
        <v>37</v>
      </c>
      <c r="C18" s="55" t="s">
        <v>38</v>
      </c>
      <c r="D18" s="54">
        <v>1830131047</v>
      </c>
      <c r="E18" s="54" t="s">
        <v>60</v>
      </c>
      <c r="F18" s="54" t="s">
        <v>24</v>
      </c>
      <c r="G18" s="59"/>
      <c r="H18" s="59"/>
      <c r="I18" s="54" t="s">
        <v>59</v>
      </c>
      <c r="K18"/>
      <c r="L18"/>
      <c r="M18"/>
      <c r="N18"/>
    </row>
    <row r="19" spans="1:14" s="50" customFormat="1" hidden="1" x14ac:dyDescent="0.45">
      <c r="A19" s="56">
        <v>17</v>
      </c>
      <c r="B19" s="54" t="s">
        <v>37</v>
      </c>
      <c r="C19" s="55" t="s">
        <v>38</v>
      </c>
      <c r="D19" s="54">
        <v>1830131025</v>
      </c>
      <c r="E19" s="54" t="s">
        <v>61</v>
      </c>
      <c r="F19" s="54" t="s">
        <v>24</v>
      </c>
      <c r="G19" s="59"/>
      <c r="H19" s="59"/>
      <c r="I19" s="54" t="s">
        <v>59</v>
      </c>
      <c r="K19"/>
      <c r="L19"/>
      <c r="M19"/>
      <c r="N19"/>
    </row>
    <row r="20" spans="1:14" s="50" customFormat="1" hidden="1" x14ac:dyDescent="0.45">
      <c r="A20" s="56">
        <v>18</v>
      </c>
      <c r="B20" s="54" t="s">
        <v>37</v>
      </c>
      <c r="C20" s="55" t="s">
        <v>38</v>
      </c>
      <c r="D20" s="54">
        <v>1830131052</v>
      </c>
      <c r="E20" s="54" t="s">
        <v>62</v>
      </c>
      <c r="F20" s="54" t="s">
        <v>24</v>
      </c>
      <c r="G20" s="59"/>
      <c r="H20" s="59"/>
      <c r="I20" s="54" t="s">
        <v>59</v>
      </c>
      <c r="K20"/>
      <c r="L20"/>
      <c r="M20"/>
      <c r="N20"/>
    </row>
    <row r="21" spans="1:14" s="50" customFormat="1" hidden="1" x14ac:dyDescent="0.45">
      <c r="A21" s="56">
        <v>19</v>
      </c>
      <c r="B21" s="60" t="s">
        <v>37</v>
      </c>
      <c r="C21" s="61" t="s">
        <v>38</v>
      </c>
      <c r="D21" s="60">
        <v>1830131031</v>
      </c>
      <c r="E21" s="60" t="s">
        <v>63</v>
      </c>
      <c r="F21" s="60" t="s">
        <v>24</v>
      </c>
      <c r="G21" s="59"/>
      <c r="H21" s="59"/>
      <c r="I21" s="60" t="s">
        <v>59</v>
      </c>
      <c r="K21"/>
      <c r="L21"/>
      <c r="M21"/>
      <c r="N21"/>
    </row>
    <row r="22" spans="1:14" s="50" customFormat="1" x14ac:dyDescent="0.45">
      <c r="A22" s="108">
        <v>20</v>
      </c>
      <c r="B22" s="109" t="s">
        <v>37</v>
      </c>
      <c r="C22" s="110" t="s">
        <v>64</v>
      </c>
      <c r="D22" s="109">
        <v>1821101020</v>
      </c>
      <c r="E22" s="109" t="s">
        <v>65</v>
      </c>
      <c r="F22" s="109" t="s">
        <v>24</v>
      </c>
      <c r="G22" s="108"/>
      <c r="H22" s="181" t="s">
        <v>292</v>
      </c>
      <c r="I22" s="109" t="s">
        <v>40</v>
      </c>
      <c r="K22"/>
      <c r="L22"/>
      <c r="M22"/>
      <c r="N22"/>
    </row>
    <row r="23" spans="1:14" s="50" customFormat="1" x14ac:dyDescent="0.45">
      <c r="A23" s="108">
        <v>21</v>
      </c>
      <c r="B23" s="109" t="s">
        <v>37</v>
      </c>
      <c r="C23" s="110" t="s">
        <v>64</v>
      </c>
      <c r="D23" s="109">
        <v>1821101018</v>
      </c>
      <c r="E23" s="109" t="s">
        <v>66</v>
      </c>
      <c r="F23" s="109" t="s">
        <v>24</v>
      </c>
      <c r="G23" s="108"/>
      <c r="H23" s="181" t="s">
        <v>292</v>
      </c>
      <c r="I23" s="109" t="s">
        <v>40</v>
      </c>
      <c r="K23"/>
      <c r="L23"/>
      <c r="M23"/>
      <c r="N23"/>
    </row>
    <row r="24" spans="1:14" s="50" customFormat="1" x14ac:dyDescent="0.45">
      <c r="A24" s="108">
        <v>22</v>
      </c>
      <c r="B24" s="109" t="s">
        <v>37</v>
      </c>
      <c r="C24" s="110" t="s">
        <v>64</v>
      </c>
      <c r="D24" s="109">
        <v>1821101044</v>
      </c>
      <c r="E24" s="109" t="s">
        <v>67</v>
      </c>
      <c r="F24" s="109" t="s">
        <v>24</v>
      </c>
      <c r="G24" s="108"/>
      <c r="H24" s="181" t="s">
        <v>347</v>
      </c>
      <c r="I24" s="109" t="s">
        <v>40</v>
      </c>
      <c r="K24"/>
      <c r="L24"/>
      <c r="M24"/>
      <c r="N24"/>
    </row>
    <row r="25" spans="1:14" s="50" customFormat="1" x14ac:dyDescent="0.45">
      <c r="A25" s="108">
        <v>23</v>
      </c>
      <c r="B25" s="109" t="s">
        <v>37</v>
      </c>
      <c r="C25" s="110" t="s">
        <v>64</v>
      </c>
      <c r="D25" s="109">
        <v>1821101011</v>
      </c>
      <c r="E25" s="109" t="s">
        <v>68</v>
      </c>
      <c r="F25" s="109" t="s">
        <v>24</v>
      </c>
      <c r="G25" s="108"/>
      <c r="H25" s="181" t="s">
        <v>268</v>
      </c>
      <c r="I25" s="109" t="s">
        <v>40</v>
      </c>
      <c r="K25"/>
      <c r="L25"/>
      <c r="M25"/>
      <c r="N25"/>
    </row>
    <row r="26" spans="1:14" s="50" customFormat="1" x14ac:dyDescent="0.45">
      <c r="A26" s="108">
        <v>24</v>
      </c>
      <c r="B26" s="109" t="s">
        <v>37</v>
      </c>
      <c r="C26" s="110" t="s">
        <v>64</v>
      </c>
      <c r="D26" s="109">
        <v>1821101006</v>
      </c>
      <c r="E26" s="109" t="s">
        <v>69</v>
      </c>
      <c r="F26" s="109" t="s">
        <v>24</v>
      </c>
      <c r="G26" s="108"/>
      <c r="H26" s="181" t="s">
        <v>268</v>
      </c>
      <c r="I26" s="109" t="s">
        <v>40</v>
      </c>
      <c r="K26"/>
      <c r="L26"/>
      <c r="M26"/>
      <c r="N26"/>
    </row>
    <row r="27" spans="1:14" s="50" customFormat="1" x14ac:dyDescent="0.45">
      <c r="A27" s="108">
        <v>25</v>
      </c>
      <c r="B27" s="109" t="s">
        <v>37</v>
      </c>
      <c r="C27" s="110" t="s">
        <v>64</v>
      </c>
      <c r="D27" s="109">
        <v>1821101004</v>
      </c>
      <c r="E27" s="109" t="s">
        <v>70</v>
      </c>
      <c r="F27" s="109" t="s">
        <v>24</v>
      </c>
      <c r="G27" s="108"/>
      <c r="H27" s="181" t="s">
        <v>268</v>
      </c>
      <c r="I27" s="109" t="s">
        <v>40</v>
      </c>
      <c r="K27"/>
      <c r="L27"/>
      <c r="M27"/>
      <c r="N27"/>
    </row>
    <row r="28" spans="1:14" s="50" customFormat="1" x14ac:dyDescent="0.45">
      <c r="A28" s="108">
        <v>26</v>
      </c>
      <c r="B28" s="109" t="s">
        <v>37</v>
      </c>
      <c r="C28" s="110" t="s">
        <v>64</v>
      </c>
      <c r="D28" s="109">
        <v>1821101032</v>
      </c>
      <c r="E28" s="109" t="s">
        <v>71</v>
      </c>
      <c r="F28" s="109" t="s">
        <v>24</v>
      </c>
      <c r="G28" s="108"/>
      <c r="H28" s="181" t="s">
        <v>331</v>
      </c>
      <c r="I28" s="109" t="s">
        <v>40</v>
      </c>
      <c r="K28"/>
      <c r="L28"/>
      <c r="M28"/>
      <c r="N28"/>
    </row>
    <row r="29" spans="1:14" s="50" customFormat="1" x14ac:dyDescent="0.45">
      <c r="A29" s="108">
        <v>27</v>
      </c>
      <c r="B29" s="109" t="s">
        <v>37</v>
      </c>
      <c r="C29" s="110" t="s">
        <v>64</v>
      </c>
      <c r="D29" s="109">
        <v>1821101037</v>
      </c>
      <c r="E29" s="109" t="s">
        <v>72</v>
      </c>
      <c r="F29" s="109" t="s">
        <v>24</v>
      </c>
      <c r="G29" s="108"/>
      <c r="H29" s="181" t="s">
        <v>331</v>
      </c>
      <c r="I29" s="109" t="s">
        <v>40</v>
      </c>
      <c r="K29"/>
      <c r="L29"/>
      <c r="M29"/>
      <c r="N29"/>
    </row>
    <row r="30" spans="1:14" s="50" customFormat="1" x14ac:dyDescent="0.45">
      <c r="A30" s="108">
        <v>28</v>
      </c>
      <c r="B30" s="109" t="s">
        <v>37</v>
      </c>
      <c r="C30" s="110" t="s">
        <v>64</v>
      </c>
      <c r="D30" s="109">
        <v>1821101023</v>
      </c>
      <c r="E30" s="109" t="s">
        <v>73</v>
      </c>
      <c r="F30" s="109" t="s">
        <v>24</v>
      </c>
      <c r="G30" s="108"/>
      <c r="H30" s="181" t="s">
        <v>311</v>
      </c>
      <c r="I30" s="109" t="s">
        <v>40</v>
      </c>
      <c r="K30"/>
      <c r="L30"/>
      <c r="M30"/>
      <c r="N30"/>
    </row>
    <row r="31" spans="1:14" s="50" customFormat="1" x14ac:dyDescent="0.45">
      <c r="A31" s="108">
        <v>29</v>
      </c>
      <c r="B31" s="109" t="s">
        <v>37</v>
      </c>
      <c r="C31" s="110" t="s">
        <v>64</v>
      </c>
      <c r="D31" s="109">
        <v>1821101035</v>
      </c>
      <c r="E31" s="109" t="s">
        <v>74</v>
      </c>
      <c r="F31" s="109" t="s">
        <v>24</v>
      </c>
      <c r="G31" s="108"/>
      <c r="H31" s="181" t="s">
        <v>331</v>
      </c>
      <c r="I31" s="109" t="s">
        <v>40</v>
      </c>
      <c r="K31"/>
      <c r="L31"/>
      <c r="M31"/>
      <c r="N31"/>
    </row>
    <row r="32" spans="1:14" s="50" customFormat="1" x14ac:dyDescent="0.45">
      <c r="A32" s="108">
        <v>30</v>
      </c>
      <c r="B32" s="109" t="s">
        <v>37</v>
      </c>
      <c r="C32" s="110" t="s">
        <v>64</v>
      </c>
      <c r="D32" s="109">
        <v>1821101058</v>
      </c>
      <c r="E32" s="109" t="s">
        <v>75</v>
      </c>
      <c r="F32" s="109" t="s">
        <v>24</v>
      </c>
      <c r="G32" s="108"/>
      <c r="H32" s="181" t="s">
        <v>365</v>
      </c>
      <c r="I32" s="109" t="s">
        <v>40</v>
      </c>
      <c r="K32"/>
      <c r="L32"/>
      <c r="M32"/>
      <c r="N32"/>
    </row>
    <row r="33" spans="1:14" s="50" customFormat="1" x14ac:dyDescent="0.45">
      <c r="A33" s="108">
        <v>31</v>
      </c>
      <c r="B33" s="109" t="s">
        <v>37</v>
      </c>
      <c r="C33" s="110" t="s">
        <v>64</v>
      </c>
      <c r="D33" s="109">
        <v>1821101019</v>
      </c>
      <c r="E33" s="109" t="s">
        <v>76</v>
      </c>
      <c r="F33" s="109" t="s">
        <v>24</v>
      </c>
      <c r="G33" s="108"/>
      <c r="H33" s="181" t="s">
        <v>292</v>
      </c>
      <c r="I33" s="109" t="s">
        <v>40</v>
      </c>
      <c r="K33"/>
      <c r="L33"/>
      <c r="M33"/>
      <c r="N33"/>
    </row>
    <row r="34" spans="1:14" s="50" customFormat="1" x14ac:dyDescent="0.45">
      <c r="A34" s="108">
        <v>32</v>
      </c>
      <c r="B34" s="109" t="s">
        <v>37</v>
      </c>
      <c r="C34" s="110" t="s">
        <v>64</v>
      </c>
      <c r="D34" s="109">
        <v>1821101049</v>
      </c>
      <c r="E34" s="109" t="s">
        <v>77</v>
      </c>
      <c r="F34" s="109" t="s">
        <v>24</v>
      </c>
      <c r="G34" s="108"/>
      <c r="H34" s="181" t="s">
        <v>347</v>
      </c>
      <c r="I34" s="109" t="s">
        <v>40</v>
      </c>
      <c r="K34"/>
      <c r="L34"/>
      <c r="M34"/>
      <c r="N34"/>
    </row>
    <row r="35" spans="1:14" s="50" customFormat="1" x14ac:dyDescent="0.45">
      <c r="A35" s="108">
        <v>33</v>
      </c>
      <c r="B35" s="109" t="s">
        <v>37</v>
      </c>
      <c r="C35" s="110" t="s">
        <v>64</v>
      </c>
      <c r="D35" s="109">
        <v>1821101009</v>
      </c>
      <c r="E35" s="109" t="s">
        <v>78</v>
      </c>
      <c r="F35" s="109" t="s">
        <v>24</v>
      </c>
      <c r="G35" s="108"/>
      <c r="H35" s="181" t="s">
        <v>268</v>
      </c>
      <c r="I35" s="109" t="s">
        <v>40</v>
      </c>
      <c r="K35"/>
      <c r="L35"/>
      <c r="M35"/>
      <c r="N35"/>
    </row>
    <row r="36" spans="1:14" s="50" customFormat="1" x14ac:dyDescent="0.45">
      <c r="A36" s="108">
        <v>34</v>
      </c>
      <c r="B36" s="109" t="s">
        <v>37</v>
      </c>
      <c r="C36" s="110" t="s">
        <v>64</v>
      </c>
      <c r="D36" s="109">
        <v>1821101040</v>
      </c>
      <c r="E36" s="109" t="s">
        <v>79</v>
      </c>
      <c r="F36" s="109" t="s">
        <v>24</v>
      </c>
      <c r="G36" s="108"/>
      <c r="H36" s="181" t="s">
        <v>331</v>
      </c>
      <c r="I36" s="109" t="s">
        <v>40</v>
      </c>
      <c r="K36"/>
      <c r="L36"/>
      <c r="M36"/>
      <c r="N36"/>
    </row>
    <row r="37" spans="1:14" s="50" customFormat="1" hidden="1" x14ac:dyDescent="0.45">
      <c r="A37" s="56">
        <v>35</v>
      </c>
      <c r="B37" s="57" t="s">
        <v>37</v>
      </c>
      <c r="C37" s="58" t="s">
        <v>64</v>
      </c>
      <c r="D37" s="57">
        <v>1821101017</v>
      </c>
      <c r="E37" s="57" t="s">
        <v>80</v>
      </c>
      <c r="F37" s="57" t="s">
        <v>24</v>
      </c>
      <c r="G37" s="59"/>
      <c r="I37" s="57" t="s">
        <v>52</v>
      </c>
      <c r="K37"/>
      <c r="L37"/>
      <c r="M37"/>
      <c r="N37"/>
    </row>
    <row r="38" spans="1:14" s="50" customFormat="1" hidden="1" x14ac:dyDescent="0.45">
      <c r="A38" s="56">
        <v>36</v>
      </c>
      <c r="B38" s="54" t="s">
        <v>37</v>
      </c>
      <c r="C38" s="55" t="s">
        <v>64</v>
      </c>
      <c r="D38" s="54">
        <v>1821101013</v>
      </c>
      <c r="E38" s="54" t="s">
        <v>81</v>
      </c>
      <c r="F38" s="54" t="s">
        <v>24</v>
      </c>
      <c r="G38" s="59"/>
      <c r="I38" s="54" t="s">
        <v>50</v>
      </c>
      <c r="K38"/>
      <c r="L38"/>
      <c r="M38"/>
      <c r="N38"/>
    </row>
    <row r="39" spans="1:14" s="50" customFormat="1" hidden="1" x14ac:dyDescent="0.45">
      <c r="A39" s="56">
        <v>37</v>
      </c>
      <c r="B39" s="54" t="s">
        <v>37</v>
      </c>
      <c r="C39" s="55" t="s">
        <v>64</v>
      </c>
      <c r="D39" s="54">
        <v>1821101050</v>
      </c>
      <c r="E39" s="54" t="s">
        <v>82</v>
      </c>
      <c r="F39" s="54" t="s">
        <v>24</v>
      </c>
      <c r="G39" s="59"/>
      <c r="I39" s="54" t="s">
        <v>52</v>
      </c>
      <c r="K39"/>
      <c r="L39"/>
      <c r="M39"/>
      <c r="N39"/>
    </row>
    <row r="40" spans="1:14" s="50" customFormat="1" hidden="1" x14ac:dyDescent="0.45">
      <c r="A40" s="56">
        <v>38</v>
      </c>
      <c r="B40" s="54" t="s">
        <v>37</v>
      </c>
      <c r="C40" s="55" t="s">
        <v>64</v>
      </c>
      <c r="D40" s="54">
        <v>1821101022</v>
      </c>
      <c r="E40" s="54" t="s">
        <v>83</v>
      </c>
      <c r="F40" s="54" t="s">
        <v>24</v>
      </c>
      <c r="G40" s="59"/>
      <c r="I40" s="54" t="s">
        <v>50</v>
      </c>
      <c r="K40"/>
      <c r="L40"/>
      <c r="M40"/>
      <c r="N40"/>
    </row>
    <row r="41" spans="1:14" s="50" customFormat="1" hidden="1" x14ac:dyDescent="0.45">
      <c r="A41" s="56">
        <v>39</v>
      </c>
      <c r="B41" s="54" t="s">
        <v>37</v>
      </c>
      <c r="C41" s="55" t="s">
        <v>64</v>
      </c>
      <c r="D41" s="54">
        <v>1821101024</v>
      </c>
      <c r="E41" s="54" t="s">
        <v>84</v>
      </c>
      <c r="F41" s="54" t="s">
        <v>24</v>
      </c>
      <c r="G41" s="59"/>
      <c r="I41" s="54" t="s">
        <v>59</v>
      </c>
      <c r="K41"/>
      <c r="L41"/>
      <c r="M41"/>
      <c r="N41"/>
    </row>
    <row r="42" spans="1:14" s="50" customFormat="1" hidden="1" x14ac:dyDescent="0.45">
      <c r="A42" s="56">
        <v>40</v>
      </c>
      <c r="B42" s="54" t="s">
        <v>37</v>
      </c>
      <c r="C42" s="55" t="s">
        <v>64</v>
      </c>
      <c r="D42" s="54">
        <v>1821101002</v>
      </c>
      <c r="E42" s="54" t="s">
        <v>85</v>
      </c>
      <c r="F42" s="54" t="s">
        <v>24</v>
      </c>
      <c r="G42" s="59"/>
      <c r="I42" s="54" t="s">
        <v>59</v>
      </c>
      <c r="K42"/>
      <c r="L42"/>
      <c r="M42"/>
      <c r="N42"/>
    </row>
    <row r="43" spans="1:14" s="50" customFormat="1" hidden="1" x14ac:dyDescent="0.45">
      <c r="A43" s="56">
        <v>41</v>
      </c>
      <c r="B43" s="54" t="s">
        <v>37</v>
      </c>
      <c r="C43" s="55" t="s">
        <v>64</v>
      </c>
      <c r="D43" s="54">
        <v>1821101016</v>
      </c>
      <c r="E43" s="54" t="s">
        <v>86</v>
      </c>
      <c r="F43" s="54" t="s">
        <v>24</v>
      </c>
      <c r="G43" s="59"/>
      <c r="I43" s="54" t="s">
        <v>59</v>
      </c>
      <c r="K43"/>
      <c r="L43"/>
      <c r="M43"/>
      <c r="N43"/>
    </row>
    <row r="44" spans="1:14" s="50" customFormat="1" hidden="1" x14ac:dyDescent="0.45">
      <c r="A44" s="56">
        <v>42</v>
      </c>
      <c r="B44" s="54" t="s">
        <v>37</v>
      </c>
      <c r="C44" s="55" t="s">
        <v>64</v>
      </c>
      <c r="D44" s="54">
        <v>1821101036</v>
      </c>
      <c r="E44" s="60" t="s">
        <v>87</v>
      </c>
      <c r="F44" s="54" t="s">
        <v>24</v>
      </c>
      <c r="G44" s="59"/>
      <c r="I44" s="54" t="s">
        <v>57</v>
      </c>
      <c r="K44"/>
      <c r="L44"/>
      <c r="M44"/>
      <c r="N44"/>
    </row>
    <row r="45" spans="1:14" s="50" customFormat="1" hidden="1" x14ac:dyDescent="0.45">
      <c r="A45" s="56">
        <v>43</v>
      </c>
      <c r="B45" s="54" t="s">
        <v>37</v>
      </c>
      <c r="C45" s="55" t="s">
        <v>88</v>
      </c>
      <c r="D45" s="54">
        <v>1824071060</v>
      </c>
      <c r="E45" s="54" t="s">
        <v>89</v>
      </c>
      <c r="F45" s="54" t="s">
        <v>24</v>
      </c>
      <c r="G45" s="59"/>
      <c r="I45" s="54" t="s">
        <v>59</v>
      </c>
      <c r="K45"/>
      <c r="L45"/>
      <c r="M45"/>
      <c r="N45"/>
    </row>
    <row r="46" spans="1:14" s="50" customFormat="1" hidden="1" x14ac:dyDescent="0.45">
      <c r="A46" s="56">
        <v>44</v>
      </c>
      <c r="B46" s="54" t="s">
        <v>37</v>
      </c>
      <c r="C46" s="55" t="s">
        <v>88</v>
      </c>
      <c r="D46" s="54">
        <v>1824071059</v>
      </c>
      <c r="E46" s="54" t="s">
        <v>90</v>
      </c>
      <c r="F46" s="54" t="s">
        <v>24</v>
      </c>
      <c r="G46" s="59"/>
      <c r="I46" s="54" t="s">
        <v>57</v>
      </c>
      <c r="K46"/>
      <c r="L46"/>
      <c r="M46"/>
      <c r="N46"/>
    </row>
    <row r="47" spans="1:14" s="50" customFormat="1" hidden="1" x14ac:dyDescent="0.45">
      <c r="A47" s="56">
        <v>45</v>
      </c>
      <c r="B47" s="60" t="s">
        <v>37</v>
      </c>
      <c r="C47" s="61" t="s">
        <v>88</v>
      </c>
      <c r="D47" s="60">
        <v>1824071058</v>
      </c>
      <c r="E47" s="60" t="s">
        <v>91</v>
      </c>
      <c r="F47" s="60" t="s">
        <v>24</v>
      </c>
      <c r="G47" s="59"/>
      <c r="I47" s="60" t="s">
        <v>59</v>
      </c>
      <c r="K47"/>
      <c r="L47"/>
      <c r="M47"/>
      <c r="N47"/>
    </row>
    <row r="48" spans="1:14" s="50" customFormat="1" hidden="1" x14ac:dyDescent="0.45">
      <c r="A48" s="108">
        <v>46</v>
      </c>
      <c r="B48" s="109" t="s">
        <v>37</v>
      </c>
      <c r="C48" s="110" t="s">
        <v>88</v>
      </c>
      <c r="D48" s="109">
        <v>1824071055</v>
      </c>
      <c r="E48" s="109" t="s">
        <v>92</v>
      </c>
      <c r="F48" s="109" t="s">
        <v>24</v>
      </c>
      <c r="G48" s="108"/>
      <c r="H48" s="116"/>
      <c r="I48" s="109" t="s">
        <v>40</v>
      </c>
      <c r="K48"/>
      <c r="L48"/>
      <c r="M48"/>
      <c r="N48"/>
    </row>
    <row r="49" spans="1:14" s="50" customFormat="1" hidden="1" x14ac:dyDescent="0.45">
      <c r="A49" s="56">
        <v>47</v>
      </c>
      <c r="B49" s="57" t="s">
        <v>37</v>
      </c>
      <c r="C49" s="58" t="s">
        <v>88</v>
      </c>
      <c r="D49" s="57">
        <v>1824071051</v>
      </c>
      <c r="E49" s="57" t="s">
        <v>93</v>
      </c>
      <c r="F49" s="57" t="s">
        <v>24</v>
      </c>
      <c r="G49" s="59"/>
      <c r="H49" s="111"/>
      <c r="I49" s="57" t="s">
        <v>59</v>
      </c>
      <c r="K49"/>
      <c r="L49"/>
      <c r="M49"/>
      <c r="N49"/>
    </row>
    <row r="50" spans="1:14" s="50" customFormat="1" hidden="1" x14ac:dyDescent="0.45">
      <c r="A50" s="56">
        <v>48</v>
      </c>
      <c r="B50" s="54" t="s">
        <v>37</v>
      </c>
      <c r="C50" s="55" t="s">
        <v>88</v>
      </c>
      <c r="D50" s="54">
        <v>1824071042</v>
      </c>
      <c r="E50" s="54" t="s">
        <v>94</v>
      </c>
      <c r="F50" s="54" t="s">
        <v>24</v>
      </c>
      <c r="G50" s="59"/>
      <c r="H50" s="111"/>
      <c r="I50" s="54" t="s">
        <v>52</v>
      </c>
      <c r="K50"/>
      <c r="L50"/>
      <c r="M50"/>
      <c r="N50"/>
    </row>
    <row r="51" spans="1:14" s="50" customFormat="1" hidden="1" x14ac:dyDescent="0.45">
      <c r="A51" s="56">
        <v>49</v>
      </c>
      <c r="B51" s="54" t="s">
        <v>37</v>
      </c>
      <c r="C51" s="55" t="s">
        <v>88</v>
      </c>
      <c r="D51" s="54">
        <v>1824071039</v>
      </c>
      <c r="E51" s="54" t="s">
        <v>95</v>
      </c>
      <c r="F51" s="54" t="s">
        <v>24</v>
      </c>
      <c r="G51" s="59"/>
      <c r="H51" s="111"/>
      <c r="I51" s="54" t="s">
        <v>50</v>
      </c>
      <c r="K51"/>
      <c r="L51"/>
      <c r="M51"/>
      <c r="N51"/>
    </row>
    <row r="52" spans="1:14" s="50" customFormat="1" hidden="1" x14ac:dyDescent="0.45">
      <c r="A52" s="56">
        <v>50</v>
      </c>
      <c r="B52" s="54" t="s">
        <v>37</v>
      </c>
      <c r="C52" s="55" t="s">
        <v>88</v>
      </c>
      <c r="D52" s="54">
        <v>1824071036</v>
      </c>
      <c r="E52" s="54" t="s">
        <v>96</v>
      </c>
      <c r="F52" s="54" t="s">
        <v>24</v>
      </c>
      <c r="G52" s="59"/>
      <c r="H52" s="111"/>
      <c r="I52" s="54" t="s">
        <v>97</v>
      </c>
      <c r="K52"/>
      <c r="L52"/>
      <c r="M52"/>
      <c r="N52"/>
    </row>
    <row r="53" spans="1:14" s="50" customFormat="1" hidden="1" x14ac:dyDescent="0.45">
      <c r="A53" s="56">
        <v>51</v>
      </c>
      <c r="B53" s="60" t="s">
        <v>37</v>
      </c>
      <c r="C53" s="61" t="s">
        <v>88</v>
      </c>
      <c r="D53" s="60">
        <v>1824071023</v>
      </c>
      <c r="E53" s="60" t="s">
        <v>98</v>
      </c>
      <c r="F53" s="60" t="s">
        <v>24</v>
      </c>
      <c r="G53" s="59"/>
      <c r="H53" s="111"/>
      <c r="I53" s="60" t="s">
        <v>52</v>
      </c>
      <c r="K53"/>
      <c r="L53"/>
      <c r="M53"/>
      <c r="N53"/>
    </row>
    <row r="54" spans="1:14" s="50" customFormat="1" hidden="1" x14ac:dyDescent="0.45">
      <c r="A54" s="108">
        <v>52</v>
      </c>
      <c r="B54" s="109" t="s">
        <v>37</v>
      </c>
      <c r="C54" s="110" t="s">
        <v>88</v>
      </c>
      <c r="D54" s="109">
        <v>1824071006</v>
      </c>
      <c r="E54" s="109" t="s">
        <v>99</v>
      </c>
      <c r="F54" s="109" t="s">
        <v>24</v>
      </c>
      <c r="G54" s="108"/>
      <c r="H54" s="117"/>
      <c r="I54" s="109" t="s">
        <v>40</v>
      </c>
      <c r="K54"/>
      <c r="L54"/>
      <c r="M54"/>
      <c r="N54"/>
    </row>
    <row r="55" spans="1:14" s="50" customFormat="1" hidden="1" x14ac:dyDescent="0.45">
      <c r="A55" s="108">
        <v>53</v>
      </c>
      <c r="B55" s="109" t="s">
        <v>37</v>
      </c>
      <c r="C55" s="110" t="s">
        <v>88</v>
      </c>
      <c r="D55" s="109">
        <v>1824071005</v>
      </c>
      <c r="E55" s="109" t="s">
        <v>100</v>
      </c>
      <c r="F55" s="109" t="s">
        <v>24</v>
      </c>
      <c r="G55" s="108"/>
      <c r="H55" s="117"/>
      <c r="I55" s="109" t="s">
        <v>40</v>
      </c>
      <c r="K55"/>
      <c r="L55"/>
      <c r="M55"/>
      <c r="N55"/>
    </row>
    <row r="56" spans="1:14" s="50" customFormat="1" hidden="1" x14ac:dyDescent="0.45">
      <c r="A56" s="56">
        <v>54</v>
      </c>
      <c r="B56" s="57" t="s">
        <v>37</v>
      </c>
      <c r="C56" s="58" t="s">
        <v>88</v>
      </c>
      <c r="D56" s="57">
        <v>1824071002</v>
      </c>
      <c r="E56" s="57" t="s">
        <v>101</v>
      </c>
      <c r="F56" s="57" t="s">
        <v>24</v>
      </c>
      <c r="G56" s="59"/>
      <c r="H56" s="111"/>
      <c r="I56" s="57" t="s">
        <v>59</v>
      </c>
      <c r="K56"/>
      <c r="L56"/>
      <c r="M56"/>
      <c r="N56"/>
    </row>
    <row r="57" spans="1:14" s="50" customFormat="1" hidden="1" x14ac:dyDescent="0.45">
      <c r="A57" s="56">
        <v>55</v>
      </c>
      <c r="B57" s="54" t="s">
        <v>37</v>
      </c>
      <c r="C57" s="55" t="s">
        <v>88</v>
      </c>
      <c r="D57" s="54">
        <v>1824071001</v>
      </c>
      <c r="E57" s="54" t="s">
        <v>102</v>
      </c>
      <c r="F57" s="54" t="s">
        <v>24</v>
      </c>
      <c r="G57" s="59"/>
      <c r="H57" s="111"/>
      <c r="I57" s="54" t="s">
        <v>59</v>
      </c>
      <c r="K57"/>
      <c r="L57"/>
      <c r="M57"/>
      <c r="N57"/>
    </row>
    <row r="58" spans="1:14" s="50" customFormat="1" hidden="1" x14ac:dyDescent="0.45">
      <c r="A58" s="56">
        <v>56</v>
      </c>
      <c r="B58" s="60" t="s">
        <v>37</v>
      </c>
      <c r="C58" s="61" t="s">
        <v>88</v>
      </c>
      <c r="D58" s="60">
        <v>1824070050</v>
      </c>
      <c r="E58" s="60" t="s">
        <v>103</v>
      </c>
      <c r="F58" s="60" t="s">
        <v>24</v>
      </c>
      <c r="G58" s="59"/>
      <c r="H58" s="111"/>
      <c r="I58" s="60" t="s">
        <v>104</v>
      </c>
      <c r="K58"/>
      <c r="L58"/>
      <c r="M58"/>
      <c r="N58"/>
    </row>
    <row r="59" spans="1:14" s="50" customFormat="1" hidden="1" x14ac:dyDescent="0.45">
      <c r="A59" s="108">
        <v>57</v>
      </c>
      <c r="B59" s="109" t="s">
        <v>37</v>
      </c>
      <c r="C59" s="110" t="s">
        <v>105</v>
      </c>
      <c r="D59" s="109">
        <v>1821121002</v>
      </c>
      <c r="E59" s="109" t="s">
        <v>106</v>
      </c>
      <c r="F59" s="109" t="s">
        <v>24</v>
      </c>
      <c r="G59" s="108"/>
      <c r="H59" s="114" t="s">
        <v>404</v>
      </c>
      <c r="I59" s="109" t="s">
        <v>107</v>
      </c>
      <c r="K59"/>
      <c r="L59"/>
      <c r="M59"/>
      <c r="N59"/>
    </row>
    <row r="60" spans="1:14" s="50" customFormat="1" hidden="1" x14ac:dyDescent="0.45">
      <c r="A60" s="108">
        <v>58</v>
      </c>
      <c r="B60" s="109" t="s">
        <v>37</v>
      </c>
      <c r="C60" s="110" t="s">
        <v>105</v>
      </c>
      <c r="D60" s="109">
        <v>1821121003</v>
      </c>
      <c r="E60" s="109" t="s">
        <v>108</v>
      </c>
      <c r="F60" s="109" t="s">
        <v>24</v>
      </c>
      <c r="G60" s="108"/>
      <c r="H60" s="114" t="s">
        <v>404</v>
      </c>
      <c r="I60" s="109" t="s">
        <v>40</v>
      </c>
      <c r="K60"/>
      <c r="L60"/>
      <c r="M60"/>
      <c r="N60"/>
    </row>
    <row r="61" spans="1:14" s="50" customFormat="1" hidden="1" x14ac:dyDescent="0.45">
      <c r="A61" s="108">
        <v>59</v>
      </c>
      <c r="B61" s="109" t="s">
        <v>37</v>
      </c>
      <c r="C61" s="110" t="s">
        <v>105</v>
      </c>
      <c r="D61" s="109">
        <v>1821121004</v>
      </c>
      <c r="E61" s="109" t="s">
        <v>109</v>
      </c>
      <c r="F61" s="109" t="s">
        <v>24</v>
      </c>
      <c r="G61" s="108"/>
      <c r="H61" s="114" t="s">
        <v>404</v>
      </c>
      <c r="I61" s="109" t="s">
        <v>40</v>
      </c>
      <c r="K61"/>
      <c r="L61"/>
      <c r="M61"/>
      <c r="N61"/>
    </row>
    <row r="62" spans="1:14" s="50" customFormat="1" hidden="1" x14ac:dyDescent="0.45">
      <c r="A62" s="56">
        <v>60</v>
      </c>
      <c r="B62" s="62" t="s">
        <v>37</v>
      </c>
      <c r="C62" s="63" t="s">
        <v>105</v>
      </c>
      <c r="D62" s="62">
        <v>1821121005</v>
      </c>
      <c r="E62" s="62" t="s">
        <v>110</v>
      </c>
      <c r="F62" s="62" t="s">
        <v>24</v>
      </c>
      <c r="G62" s="59"/>
      <c r="H62" t="s">
        <v>422</v>
      </c>
      <c r="I62" s="62" t="s">
        <v>59</v>
      </c>
      <c r="K62"/>
      <c r="L62"/>
      <c r="M62"/>
      <c r="N62"/>
    </row>
    <row r="63" spans="1:14" s="50" customFormat="1" hidden="1" x14ac:dyDescent="0.45">
      <c r="A63" s="108">
        <v>61</v>
      </c>
      <c r="B63" s="109" t="s">
        <v>37</v>
      </c>
      <c r="C63" s="110" t="s">
        <v>105</v>
      </c>
      <c r="D63" s="109">
        <v>1821121008</v>
      </c>
      <c r="E63" s="109" t="s">
        <v>111</v>
      </c>
      <c r="F63" s="109" t="s">
        <v>24</v>
      </c>
      <c r="G63" s="108"/>
      <c r="H63" s="114" t="s">
        <v>422</v>
      </c>
      <c r="I63" s="109" t="s">
        <v>107</v>
      </c>
      <c r="K63"/>
      <c r="L63"/>
      <c r="M63"/>
      <c r="N63"/>
    </row>
    <row r="64" spans="1:14" s="50" customFormat="1" hidden="1" x14ac:dyDescent="0.45">
      <c r="A64" s="108">
        <v>62</v>
      </c>
      <c r="B64" s="109" t="s">
        <v>37</v>
      </c>
      <c r="C64" s="110" t="s">
        <v>105</v>
      </c>
      <c r="D64" s="109">
        <v>1821121009</v>
      </c>
      <c r="E64" s="109" t="s">
        <v>112</v>
      </c>
      <c r="F64" s="109" t="s">
        <v>24</v>
      </c>
      <c r="G64" s="108"/>
      <c r="H64" s="114" t="s">
        <v>422</v>
      </c>
      <c r="I64" s="109" t="s">
        <v>40</v>
      </c>
      <c r="K64"/>
      <c r="L64"/>
      <c r="M64"/>
      <c r="N64"/>
    </row>
    <row r="65" spans="1:14" s="50" customFormat="1" hidden="1" x14ac:dyDescent="0.45">
      <c r="A65" s="56">
        <v>63</v>
      </c>
      <c r="B65" s="62" t="s">
        <v>37</v>
      </c>
      <c r="C65" s="63" t="s">
        <v>105</v>
      </c>
      <c r="D65" s="62">
        <v>1821121011</v>
      </c>
      <c r="E65" s="62" t="s">
        <v>113</v>
      </c>
      <c r="F65" s="62" t="s">
        <v>24</v>
      </c>
      <c r="G65" s="59"/>
      <c r="H65" s="111" t="s">
        <v>440</v>
      </c>
      <c r="I65" s="62" t="s">
        <v>55</v>
      </c>
      <c r="K65"/>
      <c r="L65"/>
      <c r="M65"/>
      <c r="N65"/>
    </row>
    <row r="66" spans="1:14" s="50" customFormat="1" hidden="1" x14ac:dyDescent="0.45">
      <c r="A66" s="108">
        <v>64</v>
      </c>
      <c r="B66" s="109" t="s">
        <v>37</v>
      </c>
      <c r="C66" s="110" t="s">
        <v>105</v>
      </c>
      <c r="D66" s="109">
        <v>1821121013</v>
      </c>
      <c r="E66" s="109" t="s">
        <v>114</v>
      </c>
      <c r="F66" s="109" t="s">
        <v>24</v>
      </c>
      <c r="G66" s="108"/>
      <c r="H66" s="115" t="s">
        <v>440</v>
      </c>
      <c r="I66" s="109" t="s">
        <v>40</v>
      </c>
      <c r="K66"/>
      <c r="L66"/>
      <c r="M66"/>
      <c r="N66"/>
    </row>
    <row r="67" spans="1:14" s="50" customFormat="1" hidden="1" x14ac:dyDescent="0.45">
      <c r="A67" s="56">
        <v>65</v>
      </c>
      <c r="B67" s="57" t="s">
        <v>37</v>
      </c>
      <c r="C67" s="58" t="s">
        <v>105</v>
      </c>
      <c r="D67" s="57">
        <v>1821121015</v>
      </c>
      <c r="E67" s="57" t="s">
        <v>115</v>
      </c>
      <c r="F67" s="57" t="s">
        <v>24</v>
      </c>
      <c r="G67" s="59"/>
      <c r="H67" s="111" t="s">
        <v>388</v>
      </c>
      <c r="I67" s="57" t="s">
        <v>52</v>
      </c>
      <c r="K67"/>
      <c r="L67"/>
      <c r="M67"/>
      <c r="N67"/>
    </row>
    <row r="68" spans="1:14" s="50" customFormat="1" hidden="1" x14ac:dyDescent="0.45">
      <c r="A68" s="56">
        <v>66</v>
      </c>
      <c r="B68" s="60" t="s">
        <v>37</v>
      </c>
      <c r="C68" s="61" t="s">
        <v>105</v>
      </c>
      <c r="D68" s="60">
        <v>1821121016</v>
      </c>
      <c r="E68" s="60" t="s">
        <v>116</v>
      </c>
      <c r="F68" s="60" t="s">
        <v>24</v>
      </c>
      <c r="G68" s="59"/>
      <c r="H68" s="111"/>
      <c r="I68" s="60" t="s">
        <v>59</v>
      </c>
      <c r="K68"/>
      <c r="L68"/>
      <c r="M68"/>
      <c r="N68"/>
    </row>
    <row r="69" spans="1:14" s="50" customFormat="1" hidden="1" x14ac:dyDescent="0.45">
      <c r="A69" s="108">
        <v>67</v>
      </c>
      <c r="B69" s="109" t="s">
        <v>37</v>
      </c>
      <c r="C69" s="110" t="s">
        <v>105</v>
      </c>
      <c r="D69" s="109">
        <v>1821121019</v>
      </c>
      <c r="E69" s="109" t="s">
        <v>117</v>
      </c>
      <c r="F69" s="109" t="s">
        <v>24</v>
      </c>
      <c r="G69" s="108"/>
      <c r="H69" s="115" t="s">
        <v>404</v>
      </c>
      <c r="I69" s="109" t="s">
        <v>40</v>
      </c>
      <c r="K69"/>
      <c r="L69"/>
      <c r="M69"/>
      <c r="N69"/>
    </row>
    <row r="70" spans="1:14" s="50" customFormat="1" hidden="1" x14ac:dyDescent="0.45">
      <c r="A70" s="108">
        <v>68</v>
      </c>
      <c r="B70" s="109" t="s">
        <v>37</v>
      </c>
      <c r="C70" s="110" t="s">
        <v>105</v>
      </c>
      <c r="D70" s="109">
        <v>1821121020</v>
      </c>
      <c r="E70" s="109" t="s">
        <v>118</v>
      </c>
      <c r="F70" s="109" t="s">
        <v>24</v>
      </c>
      <c r="G70" s="108"/>
      <c r="H70" s="115" t="s">
        <v>388</v>
      </c>
      <c r="I70" s="109" t="s">
        <v>40</v>
      </c>
      <c r="K70"/>
      <c r="L70"/>
      <c r="M70"/>
      <c r="N70"/>
    </row>
    <row r="71" spans="1:14" s="50" customFormat="1" hidden="1" x14ac:dyDescent="0.45">
      <c r="A71" s="108">
        <v>69</v>
      </c>
      <c r="B71" s="109" t="s">
        <v>37</v>
      </c>
      <c r="C71" s="110" t="s">
        <v>105</v>
      </c>
      <c r="D71" s="109">
        <v>1821121024</v>
      </c>
      <c r="E71" s="109" t="s">
        <v>119</v>
      </c>
      <c r="F71" s="109" t="s">
        <v>24</v>
      </c>
      <c r="G71" s="108"/>
      <c r="H71" s="115"/>
      <c r="I71" s="109" t="s">
        <v>40</v>
      </c>
      <c r="K71"/>
      <c r="L71"/>
      <c r="M71"/>
      <c r="N71"/>
    </row>
    <row r="72" spans="1:14" s="50" customFormat="1" hidden="1" x14ac:dyDescent="0.45">
      <c r="A72" s="108">
        <v>70</v>
      </c>
      <c r="B72" s="109" t="s">
        <v>37</v>
      </c>
      <c r="C72" s="110" t="s">
        <v>105</v>
      </c>
      <c r="D72" s="109">
        <v>1821121025</v>
      </c>
      <c r="E72" s="109" t="s">
        <v>120</v>
      </c>
      <c r="F72" s="109" t="s">
        <v>24</v>
      </c>
      <c r="G72" s="108"/>
      <c r="H72" s="115" t="s">
        <v>455</v>
      </c>
      <c r="I72" s="109" t="s">
        <v>40</v>
      </c>
      <c r="K72"/>
      <c r="L72"/>
      <c r="M72"/>
      <c r="N72"/>
    </row>
    <row r="73" spans="1:14" s="50" customFormat="1" hidden="1" x14ac:dyDescent="0.45">
      <c r="A73" s="56">
        <v>71</v>
      </c>
      <c r="B73" s="57" t="s">
        <v>37</v>
      </c>
      <c r="C73" s="58" t="s">
        <v>105</v>
      </c>
      <c r="D73" s="57">
        <v>1821121028</v>
      </c>
      <c r="E73" s="57" t="s">
        <v>121</v>
      </c>
      <c r="F73" s="57" t="s">
        <v>24</v>
      </c>
      <c r="G73" s="59"/>
      <c r="H73" s="111" t="s">
        <v>388</v>
      </c>
      <c r="I73" s="57" t="s">
        <v>59</v>
      </c>
      <c r="K73"/>
      <c r="L73"/>
      <c r="M73"/>
      <c r="N73"/>
    </row>
    <row r="74" spans="1:14" s="50" customFormat="1" hidden="1" x14ac:dyDescent="0.45">
      <c r="A74" s="56">
        <v>72</v>
      </c>
      <c r="B74" s="54" t="s">
        <v>37</v>
      </c>
      <c r="C74" s="55" t="s">
        <v>105</v>
      </c>
      <c r="D74" s="54">
        <v>1821121029</v>
      </c>
      <c r="E74" s="54" t="s">
        <v>122</v>
      </c>
      <c r="F74" s="54" t="s">
        <v>24</v>
      </c>
      <c r="G74" s="59"/>
      <c r="H74" s="111" t="s">
        <v>455</v>
      </c>
      <c r="I74" s="54" t="s">
        <v>59</v>
      </c>
      <c r="K74"/>
      <c r="L74"/>
      <c r="M74"/>
      <c r="N74"/>
    </row>
    <row r="75" spans="1:14" s="50" customFormat="1" hidden="1" x14ac:dyDescent="0.45">
      <c r="A75" s="56">
        <v>73</v>
      </c>
      <c r="B75" s="60" t="s">
        <v>37</v>
      </c>
      <c r="C75" s="61" t="s">
        <v>105</v>
      </c>
      <c r="D75" s="60">
        <v>1821121031</v>
      </c>
      <c r="E75" s="60" t="s">
        <v>123</v>
      </c>
      <c r="F75" s="60" t="s">
        <v>24</v>
      </c>
      <c r="G75" s="59"/>
      <c r="H75" s="111" t="s">
        <v>471</v>
      </c>
      <c r="I75" s="60" t="s">
        <v>57</v>
      </c>
      <c r="K75"/>
      <c r="L75"/>
      <c r="M75"/>
      <c r="N75"/>
    </row>
    <row r="76" spans="1:14" s="50" customFormat="1" hidden="1" x14ac:dyDescent="0.45">
      <c r="A76" s="108">
        <v>74</v>
      </c>
      <c r="B76" s="109" t="s">
        <v>37</v>
      </c>
      <c r="C76" s="110" t="s">
        <v>105</v>
      </c>
      <c r="D76" s="109">
        <v>1821121034</v>
      </c>
      <c r="E76" s="109" t="s">
        <v>124</v>
      </c>
      <c r="F76" s="109" t="s">
        <v>24</v>
      </c>
      <c r="G76" s="108"/>
      <c r="H76" s="115" t="s">
        <v>388</v>
      </c>
      <c r="I76" s="109" t="s">
        <v>40</v>
      </c>
      <c r="K76"/>
      <c r="L76"/>
      <c r="M76"/>
      <c r="N76"/>
    </row>
    <row r="77" spans="1:14" s="50" customFormat="1" hidden="1" x14ac:dyDescent="0.45">
      <c r="A77" s="56">
        <v>75</v>
      </c>
      <c r="B77" s="57" t="s">
        <v>37</v>
      </c>
      <c r="C77" s="58" t="s">
        <v>105</v>
      </c>
      <c r="D77" s="57">
        <v>1821121036</v>
      </c>
      <c r="E77" s="57" t="s">
        <v>125</v>
      </c>
      <c r="F77" s="57" t="s">
        <v>24</v>
      </c>
      <c r="G77" s="59"/>
      <c r="H77" s="111" t="s">
        <v>422</v>
      </c>
      <c r="I77" s="57" t="s">
        <v>59</v>
      </c>
      <c r="K77"/>
      <c r="L77"/>
      <c r="M77"/>
      <c r="N77"/>
    </row>
    <row r="78" spans="1:14" s="50" customFormat="1" hidden="1" x14ac:dyDescent="0.45">
      <c r="A78" s="56">
        <v>76</v>
      </c>
      <c r="B78" s="54" t="s">
        <v>37</v>
      </c>
      <c r="C78" s="55" t="s">
        <v>105</v>
      </c>
      <c r="D78" s="54">
        <v>1821121039</v>
      </c>
      <c r="E78" s="54" t="s">
        <v>126</v>
      </c>
      <c r="F78" s="54" t="s">
        <v>24</v>
      </c>
      <c r="G78" s="59"/>
      <c r="H78" s="111" t="s">
        <v>440</v>
      </c>
      <c r="I78" s="54" t="s">
        <v>127</v>
      </c>
      <c r="K78"/>
      <c r="L78"/>
      <c r="M78"/>
      <c r="N78"/>
    </row>
    <row r="79" spans="1:14" s="50" customFormat="1" hidden="1" x14ac:dyDescent="0.45">
      <c r="A79" s="56">
        <v>77</v>
      </c>
      <c r="B79" s="60" t="s">
        <v>37</v>
      </c>
      <c r="C79" s="61" t="s">
        <v>105</v>
      </c>
      <c r="D79" s="60">
        <v>1821121040</v>
      </c>
      <c r="E79" s="60" t="s">
        <v>128</v>
      </c>
      <c r="F79" s="60" t="s">
        <v>24</v>
      </c>
      <c r="G79" s="59"/>
      <c r="H79" s="111" t="s">
        <v>440</v>
      </c>
      <c r="I79" s="60" t="s">
        <v>59</v>
      </c>
      <c r="K79"/>
      <c r="L79"/>
      <c r="M79"/>
      <c r="N79"/>
    </row>
    <row r="80" spans="1:14" s="50" customFormat="1" hidden="1" x14ac:dyDescent="0.45">
      <c r="A80" s="108">
        <v>78</v>
      </c>
      <c r="B80" s="109" t="s">
        <v>37</v>
      </c>
      <c r="C80" s="110" t="s">
        <v>105</v>
      </c>
      <c r="D80" s="109">
        <v>1821121041</v>
      </c>
      <c r="E80" s="109" t="s">
        <v>129</v>
      </c>
      <c r="F80" s="109" t="s">
        <v>24</v>
      </c>
      <c r="G80" s="108"/>
      <c r="H80" s="115" t="s">
        <v>455</v>
      </c>
      <c r="I80" s="109" t="s">
        <v>40</v>
      </c>
      <c r="K80"/>
      <c r="L80"/>
      <c r="M80"/>
      <c r="N80"/>
    </row>
    <row r="81" spans="1:14" s="50" customFormat="1" hidden="1" x14ac:dyDescent="0.45">
      <c r="A81" s="108">
        <v>79</v>
      </c>
      <c r="B81" s="109" t="s">
        <v>37</v>
      </c>
      <c r="C81" s="110" t="s">
        <v>105</v>
      </c>
      <c r="D81" s="109">
        <v>1821121043</v>
      </c>
      <c r="E81" s="109" t="s">
        <v>130</v>
      </c>
      <c r="F81" s="109" t="s">
        <v>24</v>
      </c>
      <c r="G81" s="108"/>
      <c r="H81" s="115" t="s">
        <v>471</v>
      </c>
      <c r="I81" s="109" t="s">
        <v>40</v>
      </c>
      <c r="K81"/>
      <c r="L81"/>
      <c r="M81"/>
      <c r="N81"/>
    </row>
    <row r="82" spans="1:14" s="50" customFormat="1" hidden="1" x14ac:dyDescent="0.45">
      <c r="A82" s="56">
        <v>80</v>
      </c>
      <c r="B82" s="57" t="s">
        <v>37</v>
      </c>
      <c r="C82" s="58" t="s">
        <v>105</v>
      </c>
      <c r="D82" s="57">
        <v>1821121044</v>
      </c>
      <c r="E82" s="57" t="s">
        <v>131</v>
      </c>
      <c r="F82" s="57" t="s">
        <v>24</v>
      </c>
      <c r="G82" s="59"/>
      <c r="H82" s="111"/>
      <c r="I82" s="57" t="s">
        <v>59</v>
      </c>
      <c r="K82"/>
      <c r="L82"/>
      <c r="M82"/>
      <c r="N82"/>
    </row>
    <row r="83" spans="1:14" s="50" customFormat="1" hidden="1" x14ac:dyDescent="0.45">
      <c r="A83" s="56">
        <v>81</v>
      </c>
      <c r="B83" s="54" t="s">
        <v>37</v>
      </c>
      <c r="C83" s="55" t="s">
        <v>105</v>
      </c>
      <c r="D83" s="54">
        <v>1821121045</v>
      </c>
      <c r="E83" s="54" t="s">
        <v>132</v>
      </c>
      <c r="F83" s="54" t="s">
        <v>24</v>
      </c>
      <c r="G83" s="59"/>
      <c r="H83" s="111"/>
      <c r="I83" s="54" t="s">
        <v>57</v>
      </c>
      <c r="K83"/>
      <c r="L83"/>
      <c r="M83"/>
      <c r="N83"/>
    </row>
    <row r="84" spans="1:14" s="50" customFormat="1" hidden="1" x14ac:dyDescent="0.45">
      <c r="A84" s="56">
        <v>82</v>
      </c>
      <c r="B84" s="60" t="s">
        <v>37</v>
      </c>
      <c r="C84" s="61" t="s">
        <v>105</v>
      </c>
      <c r="D84" s="60">
        <v>1821121046</v>
      </c>
      <c r="E84" s="60" t="s">
        <v>133</v>
      </c>
      <c r="F84" s="60" t="s">
        <v>24</v>
      </c>
      <c r="G84" s="59"/>
      <c r="H84" s="111"/>
      <c r="I84" s="60" t="s">
        <v>52</v>
      </c>
      <c r="K84"/>
      <c r="L84"/>
      <c r="M84"/>
      <c r="N84"/>
    </row>
    <row r="85" spans="1:14" s="50" customFormat="1" hidden="1" x14ac:dyDescent="0.45">
      <c r="A85" s="108">
        <v>83</v>
      </c>
      <c r="B85" s="109" t="s">
        <v>37</v>
      </c>
      <c r="C85" s="110" t="s">
        <v>105</v>
      </c>
      <c r="D85" s="109">
        <v>1821121052</v>
      </c>
      <c r="E85" s="109" t="s">
        <v>134</v>
      </c>
      <c r="F85" s="109" t="s">
        <v>24</v>
      </c>
      <c r="G85" s="108"/>
      <c r="H85" s="115" t="s">
        <v>471</v>
      </c>
      <c r="I85" s="109" t="s">
        <v>40</v>
      </c>
      <c r="K85"/>
      <c r="L85"/>
      <c r="M85"/>
      <c r="N85"/>
    </row>
    <row r="86" spans="1:14" s="50" customFormat="1" hidden="1" x14ac:dyDescent="0.45">
      <c r="A86" s="56">
        <v>84</v>
      </c>
      <c r="B86" s="62" t="s">
        <v>37</v>
      </c>
      <c r="C86" s="63" t="s">
        <v>105</v>
      </c>
      <c r="D86" s="62">
        <v>1821121054</v>
      </c>
      <c r="E86" s="62" t="s">
        <v>135</v>
      </c>
      <c r="F86" s="62" t="s">
        <v>24</v>
      </c>
      <c r="G86" s="59"/>
      <c r="H86" s="111"/>
      <c r="I86" s="62" t="s">
        <v>59</v>
      </c>
      <c r="K86"/>
      <c r="L86"/>
      <c r="M86"/>
      <c r="N86"/>
    </row>
    <row r="87" spans="1:14" s="50" customFormat="1" hidden="1" x14ac:dyDescent="0.45">
      <c r="A87" s="108">
        <v>85</v>
      </c>
      <c r="B87" s="109" t="s">
        <v>37</v>
      </c>
      <c r="C87" s="110" t="s">
        <v>105</v>
      </c>
      <c r="D87" s="109">
        <v>1821121055</v>
      </c>
      <c r="E87" s="109" t="s">
        <v>136</v>
      </c>
      <c r="F87" s="109" t="s">
        <v>24</v>
      </c>
      <c r="G87" s="108"/>
      <c r="H87" s="115" t="s">
        <v>422</v>
      </c>
      <c r="I87" s="109" t="s">
        <v>40</v>
      </c>
      <c r="K87"/>
      <c r="L87"/>
      <c r="M87"/>
      <c r="N87"/>
    </row>
    <row r="88" spans="1:14" s="50" customFormat="1" hidden="1" x14ac:dyDescent="0.45">
      <c r="A88" s="108">
        <v>86</v>
      </c>
      <c r="B88" s="109" t="s">
        <v>37</v>
      </c>
      <c r="C88" s="110" t="s">
        <v>105</v>
      </c>
      <c r="D88" s="109">
        <v>1821121056</v>
      </c>
      <c r="E88" s="109" t="s">
        <v>137</v>
      </c>
      <c r="F88" s="109" t="s">
        <v>24</v>
      </c>
      <c r="G88" s="108"/>
      <c r="H88" s="115" t="s">
        <v>440</v>
      </c>
      <c r="I88" s="109" t="s">
        <v>107</v>
      </c>
      <c r="K88"/>
      <c r="L88"/>
      <c r="M88"/>
      <c r="N88"/>
    </row>
    <row r="89" spans="1:14" s="50" customFormat="1" hidden="1" x14ac:dyDescent="0.45">
      <c r="A89" s="56">
        <v>87</v>
      </c>
      <c r="B89" s="62" t="s">
        <v>37</v>
      </c>
      <c r="C89" s="63" t="s">
        <v>105</v>
      </c>
      <c r="D89" s="62">
        <v>1821121060</v>
      </c>
      <c r="E89" s="62" t="s">
        <v>138</v>
      </c>
      <c r="F89" s="62" t="s">
        <v>24</v>
      </c>
      <c r="G89" s="59"/>
      <c r="H89" s="111"/>
      <c r="I89" s="62" t="s">
        <v>52</v>
      </c>
      <c r="K89"/>
      <c r="L89"/>
      <c r="M89"/>
      <c r="N89"/>
    </row>
    <row r="90" spans="1:14" s="50" customFormat="1" hidden="1" x14ac:dyDescent="0.45">
      <c r="A90" s="108">
        <v>88</v>
      </c>
      <c r="B90" s="109" t="s">
        <v>37</v>
      </c>
      <c r="C90" s="110" t="s">
        <v>105</v>
      </c>
      <c r="D90" s="109">
        <v>1821121061</v>
      </c>
      <c r="E90" s="109" t="s">
        <v>139</v>
      </c>
      <c r="F90" s="109" t="s">
        <v>24</v>
      </c>
      <c r="G90" s="108"/>
      <c r="H90" s="115" t="s">
        <v>440</v>
      </c>
      <c r="I90" s="109" t="s">
        <v>40</v>
      </c>
      <c r="K90"/>
      <c r="L90"/>
      <c r="M90"/>
      <c r="N90"/>
    </row>
    <row r="91" spans="1:14" s="50" customFormat="1" hidden="1" x14ac:dyDescent="0.45">
      <c r="A91" s="108">
        <v>89</v>
      </c>
      <c r="B91" s="109" t="s">
        <v>37</v>
      </c>
      <c r="C91" s="110" t="s">
        <v>105</v>
      </c>
      <c r="D91" s="109">
        <v>1821121062</v>
      </c>
      <c r="E91" s="109" t="s">
        <v>140</v>
      </c>
      <c r="F91" s="109" t="s">
        <v>24</v>
      </c>
      <c r="G91" s="108"/>
      <c r="H91" s="115" t="s">
        <v>440</v>
      </c>
      <c r="I91" s="109" t="s">
        <v>40</v>
      </c>
      <c r="K91"/>
      <c r="L91"/>
      <c r="M91"/>
      <c r="N91"/>
    </row>
    <row r="92" spans="1:14" s="50" customFormat="1" hidden="1" x14ac:dyDescent="0.45">
      <c r="A92" s="108">
        <v>90</v>
      </c>
      <c r="B92" s="109" t="s">
        <v>37</v>
      </c>
      <c r="C92" s="110" t="s">
        <v>141</v>
      </c>
      <c r="D92" s="109">
        <v>1810051041</v>
      </c>
      <c r="E92" s="109" t="s">
        <v>142</v>
      </c>
      <c r="F92" s="109" t="s">
        <v>24</v>
      </c>
      <c r="G92" s="108"/>
      <c r="H92" s="115"/>
      <c r="I92" s="109" t="s">
        <v>40</v>
      </c>
      <c r="K92"/>
      <c r="L92"/>
      <c r="M92"/>
      <c r="N92"/>
    </row>
    <row r="93" spans="1:14" s="50" customFormat="1" hidden="1" x14ac:dyDescent="0.45">
      <c r="A93" s="108">
        <v>91</v>
      </c>
      <c r="B93" s="109" t="s">
        <v>37</v>
      </c>
      <c r="C93" s="110" t="s">
        <v>141</v>
      </c>
      <c r="D93" s="109">
        <v>1810051031</v>
      </c>
      <c r="E93" s="109" t="s">
        <v>143</v>
      </c>
      <c r="F93" s="109" t="s">
        <v>24</v>
      </c>
      <c r="G93" s="108"/>
      <c r="H93" s="115"/>
      <c r="I93" s="109" t="s">
        <v>40</v>
      </c>
      <c r="K93"/>
      <c r="L93"/>
      <c r="M93"/>
      <c r="N93"/>
    </row>
    <row r="94" spans="1:14" s="50" customFormat="1" hidden="1" x14ac:dyDescent="0.45">
      <c r="A94" s="108">
        <v>92</v>
      </c>
      <c r="B94" s="109" t="s">
        <v>37</v>
      </c>
      <c r="C94" s="110" t="s">
        <v>141</v>
      </c>
      <c r="D94" s="109">
        <v>1810051019</v>
      </c>
      <c r="E94" s="109" t="s">
        <v>144</v>
      </c>
      <c r="F94" s="109" t="s">
        <v>24</v>
      </c>
      <c r="G94" s="108"/>
      <c r="H94" s="115"/>
      <c r="I94" s="109" t="s">
        <v>40</v>
      </c>
      <c r="K94"/>
      <c r="L94"/>
      <c r="M94"/>
      <c r="N94"/>
    </row>
    <row r="95" spans="1:14" s="50" customFormat="1" hidden="1" x14ac:dyDescent="0.45">
      <c r="A95" s="108">
        <v>93</v>
      </c>
      <c r="B95" s="109" t="s">
        <v>37</v>
      </c>
      <c r="C95" s="110" t="s">
        <v>141</v>
      </c>
      <c r="D95" s="109">
        <v>1810051027</v>
      </c>
      <c r="E95" s="109" t="s">
        <v>145</v>
      </c>
      <c r="F95" s="109" t="s">
        <v>24</v>
      </c>
      <c r="G95" s="108"/>
      <c r="H95" s="115"/>
      <c r="I95" s="109" t="s">
        <v>40</v>
      </c>
      <c r="K95"/>
      <c r="L95"/>
      <c r="M95"/>
      <c r="N95"/>
    </row>
    <row r="96" spans="1:14" s="50" customFormat="1" hidden="1" x14ac:dyDescent="0.45">
      <c r="A96" s="108">
        <v>94</v>
      </c>
      <c r="B96" s="109" t="s">
        <v>37</v>
      </c>
      <c r="C96" s="110" t="s">
        <v>141</v>
      </c>
      <c r="D96" s="109">
        <v>1810051044</v>
      </c>
      <c r="E96" s="109" t="s">
        <v>146</v>
      </c>
      <c r="F96" s="109" t="s">
        <v>24</v>
      </c>
      <c r="G96" s="108"/>
      <c r="H96" s="115"/>
      <c r="I96" s="109" t="s">
        <v>40</v>
      </c>
      <c r="K96"/>
      <c r="L96"/>
      <c r="M96"/>
      <c r="N96"/>
    </row>
    <row r="97" spans="1:14" s="50" customFormat="1" hidden="1" x14ac:dyDescent="0.45">
      <c r="A97" s="108">
        <v>95</v>
      </c>
      <c r="B97" s="109" t="s">
        <v>37</v>
      </c>
      <c r="C97" s="110" t="s">
        <v>141</v>
      </c>
      <c r="D97" s="109">
        <v>1810051052</v>
      </c>
      <c r="E97" s="109" t="s">
        <v>147</v>
      </c>
      <c r="F97" s="109" t="s">
        <v>24</v>
      </c>
      <c r="G97" s="108"/>
      <c r="H97" s="115"/>
      <c r="I97" s="109" t="s">
        <v>40</v>
      </c>
      <c r="K97"/>
      <c r="L97"/>
      <c r="M97"/>
      <c r="N97"/>
    </row>
    <row r="98" spans="1:14" s="50" customFormat="1" hidden="1" x14ac:dyDescent="0.45">
      <c r="A98" s="108">
        <v>96</v>
      </c>
      <c r="B98" s="109" t="s">
        <v>37</v>
      </c>
      <c r="C98" s="110" t="s">
        <v>141</v>
      </c>
      <c r="D98" s="109">
        <v>1810051007</v>
      </c>
      <c r="E98" s="109" t="s">
        <v>148</v>
      </c>
      <c r="F98" s="109" t="s">
        <v>24</v>
      </c>
      <c r="G98" s="108"/>
      <c r="H98" s="115"/>
      <c r="I98" s="109" t="s">
        <v>40</v>
      </c>
      <c r="K98"/>
      <c r="L98"/>
      <c r="M98"/>
      <c r="N98"/>
    </row>
    <row r="99" spans="1:14" s="50" customFormat="1" hidden="1" x14ac:dyDescent="0.45">
      <c r="A99" s="108">
        <v>97</v>
      </c>
      <c r="B99" s="109" t="s">
        <v>37</v>
      </c>
      <c r="C99" s="110" t="s">
        <v>141</v>
      </c>
      <c r="D99" s="109">
        <v>1810051029</v>
      </c>
      <c r="E99" s="109" t="s">
        <v>149</v>
      </c>
      <c r="F99" s="109" t="s">
        <v>24</v>
      </c>
      <c r="G99" s="108"/>
      <c r="H99" s="115"/>
      <c r="I99" s="109" t="s">
        <v>40</v>
      </c>
      <c r="K99"/>
      <c r="L99"/>
      <c r="M99"/>
      <c r="N99"/>
    </row>
    <row r="100" spans="1:14" s="50" customFormat="1" hidden="1" x14ac:dyDescent="0.45">
      <c r="A100" s="108">
        <v>98</v>
      </c>
      <c r="B100" s="109" t="s">
        <v>37</v>
      </c>
      <c r="C100" s="110" t="s">
        <v>141</v>
      </c>
      <c r="D100" s="109">
        <v>1810051035</v>
      </c>
      <c r="E100" s="109" t="s">
        <v>150</v>
      </c>
      <c r="F100" s="109" t="s">
        <v>24</v>
      </c>
      <c r="G100" s="108"/>
      <c r="H100" s="115"/>
      <c r="I100" s="109" t="s">
        <v>40</v>
      </c>
      <c r="K100"/>
      <c r="L100"/>
      <c r="M100"/>
      <c r="N100"/>
    </row>
    <row r="101" spans="1:14" s="50" customFormat="1" hidden="1" x14ac:dyDescent="0.45">
      <c r="A101" s="108">
        <v>99</v>
      </c>
      <c r="B101" s="109" t="s">
        <v>37</v>
      </c>
      <c r="C101" s="110" t="s">
        <v>141</v>
      </c>
      <c r="D101" s="109">
        <v>1810051009</v>
      </c>
      <c r="E101" s="109" t="s">
        <v>151</v>
      </c>
      <c r="F101" s="109" t="s">
        <v>24</v>
      </c>
      <c r="G101" s="108"/>
      <c r="H101" s="115"/>
      <c r="I101" s="109" t="s">
        <v>40</v>
      </c>
      <c r="K101"/>
      <c r="L101"/>
      <c r="M101"/>
      <c r="N101"/>
    </row>
    <row r="102" spans="1:14" s="50" customFormat="1" hidden="1" x14ac:dyDescent="0.45">
      <c r="A102" s="108">
        <v>100</v>
      </c>
      <c r="B102" s="109" t="s">
        <v>37</v>
      </c>
      <c r="C102" s="110" t="s">
        <v>141</v>
      </c>
      <c r="D102" s="109">
        <v>1810051012</v>
      </c>
      <c r="E102" s="109" t="s">
        <v>152</v>
      </c>
      <c r="F102" s="109" t="s">
        <v>24</v>
      </c>
      <c r="G102" s="108"/>
      <c r="H102" s="115"/>
      <c r="I102" s="109" t="s">
        <v>40</v>
      </c>
      <c r="K102"/>
      <c r="L102"/>
      <c r="M102"/>
      <c r="N102"/>
    </row>
    <row r="103" spans="1:14" s="50" customFormat="1" hidden="1" x14ac:dyDescent="0.45">
      <c r="A103" s="56">
        <v>101</v>
      </c>
      <c r="B103" s="57" t="s">
        <v>37</v>
      </c>
      <c r="C103" s="58" t="s">
        <v>141</v>
      </c>
      <c r="D103" s="57">
        <v>1810051022</v>
      </c>
      <c r="E103" s="57" t="s">
        <v>153</v>
      </c>
      <c r="F103" s="57" t="s">
        <v>24</v>
      </c>
      <c r="G103" s="59"/>
      <c r="H103" s="111"/>
      <c r="I103" s="57" t="s">
        <v>127</v>
      </c>
      <c r="K103"/>
      <c r="L103"/>
      <c r="M103"/>
      <c r="N103"/>
    </row>
    <row r="104" spans="1:14" s="50" customFormat="1" hidden="1" x14ac:dyDescent="0.45">
      <c r="A104" s="56">
        <v>102</v>
      </c>
      <c r="B104" s="54" t="s">
        <v>37</v>
      </c>
      <c r="C104" s="55" t="s">
        <v>141</v>
      </c>
      <c r="D104" s="54">
        <v>1810051046</v>
      </c>
      <c r="E104" s="54" t="s">
        <v>154</v>
      </c>
      <c r="F104" s="54" t="s">
        <v>24</v>
      </c>
      <c r="G104" s="59"/>
      <c r="H104" s="111"/>
      <c r="I104" s="54" t="s">
        <v>104</v>
      </c>
      <c r="K104"/>
      <c r="L104"/>
      <c r="M104"/>
      <c r="N104"/>
    </row>
    <row r="105" spans="1:14" s="50" customFormat="1" hidden="1" x14ac:dyDescent="0.45">
      <c r="A105" s="56">
        <v>103</v>
      </c>
      <c r="B105" s="54" t="s">
        <v>37</v>
      </c>
      <c r="C105" s="55" t="s">
        <v>141</v>
      </c>
      <c r="D105" s="54">
        <v>1810051028</v>
      </c>
      <c r="E105" s="54" t="s">
        <v>155</v>
      </c>
      <c r="F105" s="54" t="s">
        <v>24</v>
      </c>
      <c r="G105" s="59"/>
      <c r="H105" s="111"/>
      <c r="I105" s="54" t="s">
        <v>52</v>
      </c>
      <c r="K105"/>
      <c r="L105"/>
      <c r="M105"/>
      <c r="N105"/>
    </row>
    <row r="106" spans="1:14" s="50" customFormat="1" hidden="1" x14ac:dyDescent="0.45">
      <c r="A106" s="56">
        <v>104</v>
      </c>
      <c r="B106" s="54" t="s">
        <v>37</v>
      </c>
      <c r="C106" s="55" t="s">
        <v>141</v>
      </c>
      <c r="D106" s="54">
        <v>1810051006</v>
      </c>
      <c r="E106" s="54" t="s">
        <v>156</v>
      </c>
      <c r="F106" s="54" t="s">
        <v>24</v>
      </c>
      <c r="G106" s="59"/>
      <c r="H106" s="111"/>
      <c r="I106" s="54" t="s">
        <v>52</v>
      </c>
      <c r="K106"/>
      <c r="L106"/>
      <c r="M106"/>
      <c r="N106"/>
    </row>
    <row r="107" spans="1:14" s="50" customFormat="1" hidden="1" x14ac:dyDescent="0.45">
      <c r="A107" s="56">
        <v>105</v>
      </c>
      <c r="B107" s="54" t="s">
        <v>37</v>
      </c>
      <c r="C107" s="55" t="s">
        <v>141</v>
      </c>
      <c r="D107" s="54">
        <v>1810051040</v>
      </c>
      <c r="E107" s="54" t="s">
        <v>157</v>
      </c>
      <c r="F107" s="54" t="s">
        <v>24</v>
      </c>
      <c r="G107" s="59"/>
      <c r="H107" s="111"/>
      <c r="I107" s="54" t="s">
        <v>52</v>
      </c>
      <c r="K107"/>
      <c r="L107"/>
      <c r="M107"/>
      <c r="N107"/>
    </row>
    <row r="108" spans="1:14" s="50" customFormat="1" hidden="1" x14ac:dyDescent="0.45">
      <c r="A108" s="56">
        <v>106</v>
      </c>
      <c r="B108" s="54" t="s">
        <v>37</v>
      </c>
      <c r="C108" s="55" t="s">
        <v>141</v>
      </c>
      <c r="D108" s="54">
        <v>1810051016</v>
      </c>
      <c r="E108" s="54" t="s">
        <v>158</v>
      </c>
      <c r="F108" s="54" t="s">
        <v>24</v>
      </c>
      <c r="G108" s="59"/>
      <c r="H108" s="111"/>
      <c r="I108" s="54" t="s">
        <v>52</v>
      </c>
      <c r="K108"/>
      <c r="L108"/>
      <c r="M108"/>
      <c r="N108"/>
    </row>
    <row r="109" spans="1:14" s="50" customFormat="1" hidden="1" x14ac:dyDescent="0.45">
      <c r="A109" s="56">
        <v>107</v>
      </c>
      <c r="B109" s="54" t="s">
        <v>37</v>
      </c>
      <c r="C109" s="55" t="s">
        <v>141</v>
      </c>
      <c r="D109" s="54">
        <v>1810051045</v>
      </c>
      <c r="E109" s="54" t="s">
        <v>159</v>
      </c>
      <c r="F109" s="54" t="s">
        <v>24</v>
      </c>
      <c r="G109" s="59"/>
      <c r="H109" s="111"/>
      <c r="I109" s="54" t="s">
        <v>52</v>
      </c>
      <c r="K109"/>
      <c r="L109"/>
      <c r="M109"/>
      <c r="N109"/>
    </row>
    <row r="110" spans="1:14" s="50" customFormat="1" hidden="1" x14ac:dyDescent="0.45">
      <c r="A110" s="56">
        <v>108</v>
      </c>
      <c r="B110" s="54" t="s">
        <v>37</v>
      </c>
      <c r="C110" s="55" t="s">
        <v>141</v>
      </c>
      <c r="D110" s="54">
        <v>1810051039</v>
      </c>
      <c r="E110" s="54" t="s">
        <v>160</v>
      </c>
      <c r="F110" s="54" t="s">
        <v>24</v>
      </c>
      <c r="G110" s="59"/>
      <c r="H110" s="111"/>
      <c r="I110" s="54" t="s">
        <v>52</v>
      </c>
      <c r="K110"/>
      <c r="L110"/>
      <c r="M110"/>
      <c r="N110"/>
    </row>
    <row r="111" spans="1:14" s="50" customFormat="1" hidden="1" x14ac:dyDescent="0.45">
      <c r="A111" s="56">
        <v>109</v>
      </c>
      <c r="B111" s="54" t="s">
        <v>37</v>
      </c>
      <c r="C111" s="55" t="s">
        <v>141</v>
      </c>
      <c r="D111" s="54">
        <v>1810051059</v>
      </c>
      <c r="E111" s="54" t="s">
        <v>161</v>
      </c>
      <c r="F111" s="54" t="s">
        <v>24</v>
      </c>
      <c r="G111" s="59"/>
      <c r="H111" s="111"/>
      <c r="I111" s="54" t="s">
        <v>52</v>
      </c>
      <c r="K111"/>
      <c r="L111"/>
      <c r="M111"/>
      <c r="N111"/>
    </row>
    <row r="112" spans="1:14" s="50" customFormat="1" hidden="1" x14ac:dyDescent="0.45">
      <c r="A112" s="56">
        <v>110</v>
      </c>
      <c r="B112" s="54" t="s">
        <v>37</v>
      </c>
      <c r="C112" s="55" t="s">
        <v>141</v>
      </c>
      <c r="D112" s="54">
        <v>1810051058</v>
      </c>
      <c r="E112" s="54" t="s">
        <v>162</v>
      </c>
      <c r="F112" s="54" t="s">
        <v>24</v>
      </c>
      <c r="G112" s="59"/>
      <c r="H112" s="111"/>
      <c r="I112" s="54" t="s">
        <v>57</v>
      </c>
      <c r="K112"/>
      <c r="L112"/>
      <c r="M112"/>
      <c r="N112"/>
    </row>
    <row r="113" spans="1:14" s="50" customFormat="1" hidden="1" x14ac:dyDescent="0.45">
      <c r="A113" s="56">
        <v>111</v>
      </c>
      <c r="B113" s="54" t="s">
        <v>37</v>
      </c>
      <c r="C113" s="55" t="s">
        <v>141</v>
      </c>
      <c r="D113" s="54">
        <v>1810051037</v>
      </c>
      <c r="E113" s="54" t="s">
        <v>163</v>
      </c>
      <c r="F113" s="54" t="s">
        <v>24</v>
      </c>
      <c r="G113" s="59"/>
      <c r="H113" s="111"/>
      <c r="I113" s="54" t="s">
        <v>59</v>
      </c>
      <c r="K113"/>
      <c r="L113"/>
      <c r="M113"/>
      <c r="N113"/>
    </row>
    <row r="114" spans="1:14" s="50" customFormat="1" hidden="1" x14ac:dyDescent="0.45">
      <c r="A114" s="56">
        <v>112</v>
      </c>
      <c r="B114" s="60" t="s">
        <v>37</v>
      </c>
      <c r="C114" s="61" t="s">
        <v>141</v>
      </c>
      <c r="D114" s="60">
        <v>1810051002</v>
      </c>
      <c r="E114" s="60" t="s">
        <v>164</v>
      </c>
      <c r="F114" s="60" t="s">
        <v>24</v>
      </c>
      <c r="G114" s="59"/>
      <c r="H114" s="111"/>
      <c r="I114" s="60" t="s">
        <v>59</v>
      </c>
      <c r="K114"/>
      <c r="L114"/>
      <c r="M114"/>
      <c r="N114"/>
    </row>
    <row r="115" spans="1:14" s="50" customFormat="1" hidden="1" x14ac:dyDescent="0.45">
      <c r="A115" s="108">
        <v>113</v>
      </c>
      <c r="B115" s="109" t="s">
        <v>37</v>
      </c>
      <c r="C115" s="110" t="s">
        <v>165</v>
      </c>
      <c r="D115" s="109">
        <v>1810011036</v>
      </c>
      <c r="E115" s="109" t="s">
        <v>166</v>
      </c>
      <c r="F115" s="109" t="s">
        <v>24</v>
      </c>
      <c r="G115" s="108"/>
      <c r="H115" s="115" t="s">
        <v>880</v>
      </c>
      <c r="I115" s="109" t="s">
        <v>40</v>
      </c>
      <c r="K115"/>
      <c r="L115"/>
      <c r="M115"/>
      <c r="N115"/>
    </row>
    <row r="116" spans="1:14" s="50" customFormat="1" hidden="1" x14ac:dyDescent="0.45">
      <c r="A116" s="108">
        <v>114</v>
      </c>
      <c r="B116" s="109" t="s">
        <v>37</v>
      </c>
      <c r="C116" s="110" t="s">
        <v>165</v>
      </c>
      <c r="D116" s="109">
        <v>1810011025</v>
      </c>
      <c r="E116" s="109" t="s">
        <v>167</v>
      </c>
      <c r="F116" s="109" t="s">
        <v>24</v>
      </c>
      <c r="G116" s="108"/>
      <c r="H116" s="115" t="s">
        <v>880</v>
      </c>
      <c r="I116" s="109" t="s">
        <v>40</v>
      </c>
      <c r="K116"/>
      <c r="L116"/>
      <c r="M116"/>
      <c r="N116"/>
    </row>
    <row r="117" spans="1:14" s="50" customFormat="1" hidden="1" x14ac:dyDescent="0.45">
      <c r="A117" s="108">
        <v>115</v>
      </c>
      <c r="B117" s="109" t="s">
        <v>37</v>
      </c>
      <c r="C117" s="110" t="s">
        <v>165</v>
      </c>
      <c r="D117" s="109">
        <v>1810011050</v>
      </c>
      <c r="E117" s="109" t="s">
        <v>168</v>
      </c>
      <c r="F117" s="109" t="s">
        <v>24</v>
      </c>
      <c r="G117" s="108"/>
      <c r="H117" s="115" t="s">
        <v>973</v>
      </c>
      <c r="I117" s="109" t="s">
        <v>40</v>
      </c>
      <c r="K117"/>
      <c r="L117"/>
      <c r="M117"/>
      <c r="N117"/>
    </row>
    <row r="118" spans="1:14" s="50" customFormat="1" hidden="1" x14ac:dyDescent="0.45">
      <c r="A118" s="108">
        <v>116</v>
      </c>
      <c r="B118" s="109" t="s">
        <v>37</v>
      </c>
      <c r="C118" s="110" t="s">
        <v>165</v>
      </c>
      <c r="D118" s="109">
        <v>1810011037</v>
      </c>
      <c r="E118" s="109" t="s">
        <v>169</v>
      </c>
      <c r="F118" s="109" t="s">
        <v>24</v>
      </c>
      <c r="G118" s="108"/>
      <c r="H118" s="115" t="s">
        <v>880</v>
      </c>
      <c r="I118" s="109" t="s">
        <v>40</v>
      </c>
      <c r="K118"/>
      <c r="L118"/>
      <c r="M118"/>
      <c r="N118"/>
    </row>
    <row r="119" spans="1:14" s="50" customFormat="1" hidden="1" x14ac:dyDescent="0.45">
      <c r="A119" s="108">
        <v>117</v>
      </c>
      <c r="B119" s="109" t="s">
        <v>37</v>
      </c>
      <c r="C119" s="110" t="s">
        <v>165</v>
      </c>
      <c r="D119" s="109">
        <v>1810011038</v>
      </c>
      <c r="E119" s="109" t="s">
        <v>170</v>
      </c>
      <c r="F119" s="109" t="s">
        <v>24</v>
      </c>
      <c r="G119" s="108"/>
      <c r="H119" s="115" t="s">
        <v>880</v>
      </c>
      <c r="I119" s="109" t="s">
        <v>40</v>
      </c>
      <c r="K119"/>
      <c r="L119"/>
      <c r="M119"/>
      <c r="N119"/>
    </row>
    <row r="120" spans="1:14" s="50" customFormat="1" hidden="1" x14ac:dyDescent="0.45">
      <c r="A120" s="108">
        <v>118</v>
      </c>
      <c r="B120" s="109" t="s">
        <v>37</v>
      </c>
      <c r="C120" s="110" t="s">
        <v>165</v>
      </c>
      <c r="D120" s="109">
        <v>1810011045</v>
      </c>
      <c r="E120" s="109" t="s">
        <v>171</v>
      </c>
      <c r="F120" s="109" t="s">
        <v>24</v>
      </c>
      <c r="G120" s="108"/>
      <c r="H120" s="115" t="s">
        <v>973</v>
      </c>
      <c r="I120" s="109" t="s">
        <v>40</v>
      </c>
      <c r="K120"/>
      <c r="L120"/>
      <c r="M120"/>
      <c r="N120"/>
    </row>
    <row r="121" spans="1:14" s="50" customFormat="1" hidden="1" x14ac:dyDescent="0.45">
      <c r="A121" s="108">
        <v>119</v>
      </c>
      <c r="B121" s="109" t="s">
        <v>37</v>
      </c>
      <c r="C121" s="110" t="s">
        <v>165</v>
      </c>
      <c r="D121" s="109">
        <v>1810011049</v>
      </c>
      <c r="E121" s="109" t="s">
        <v>172</v>
      </c>
      <c r="F121" s="109" t="s">
        <v>24</v>
      </c>
      <c r="G121" s="108"/>
      <c r="H121" s="115" t="s">
        <v>980</v>
      </c>
      <c r="I121" s="109" t="s">
        <v>40</v>
      </c>
      <c r="K121"/>
      <c r="L121"/>
      <c r="M121"/>
      <c r="N121"/>
    </row>
    <row r="122" spans="1:14" s="50" customFormat="1" hidden="1" x14ac:dyDescent="0.45">
      <c r="A122" s="108">
        <v>120</v>
      </c>
      <c r="B122" s="109" t="s">
        <v>37</v>
      </c>
      <c r="C122" s="110" t="s">
        <v>165</v>
      </c>
      <c r="D122" s="109">
        <v>1810011005</v>
      </c>
      <c r="E122" s="109" t="s">
        <v>173</v>
      </c>
      <c r="F122" s="109" t="s">
        <v>24</v>
      </c>
      <c r="G122" s="108"/>
      <c r="H122" s="115" t="s">
        <v>939</v>
      </c>
      <c r="I122" s="109" t="s">
        <v>40</v>
      </c>
      <c r="K122"/>
      <c r="L122"/>
      <c r="M122"/>
      <c r="N122"/>
    </row>
    <row r="123" spans="1:14" s="50" customFormat="1" hidden="1" x14ac:dyDescent="0.45">
      <c r="A123" s="108">
        <v>121</v>
      </c>
      <c r="B123" s="109" t="s">
        <v>37</v>
      </c>
      <c r="C123" s="110" t="s">
        <v>165</v>
      </c>
      <c r="D123" s="109">
        <v>1810011012</v>
      </c>
      <c r="E123" s="109" t="s">
        <v>174</v>
      </c>
      <c r="F123" s="109" t="s">
        <v>24</v>
      </c>
      <c r="G123" s="108"/>
      <c r="H123" s="115" t="s">
        <v>889</v>
      </c>
      <c r="I123" s="109" t="s">
        <v>40</v>
      </c>
      <c r="K123"/>
      <c r="L123"/>
      <c r="M123"/>
      <c r="N123"/>
    </row>
    <row r="124" spans="1:14" s="50" customFormat="1" hidden="1" x14ac:dyDescent="0.45">
      <c r="A124" s="108">
        <v>122</v>
      </c>
      <c r="B124" s="109" t="s">
        <v>37</v>
      </c>
      <c r="C124" s="110" t="s">
        <v>165</v>
      </c>
      <c r="D124" s="109">
        <v>1810011042</v>
      </c>
      <c r="E124" s="109" t="s">
        <v>175</v>
      </c>
      <c r="F124" s="109" t="s">
        <v>24</v>
      </c>
      <c r="G124" s="108"/>
      <c r="H124" s="115"/>
      <c r="I124" s="109" t="s">
        <v>40</v>
      </c>
      <c r="K124"/>
      <c r="L124"/>
      <c r="M124"/>
      <c r="N124"/>
    </row>
    <row r="125" spans="1:14" s="50" customFormat="1" hidden="1" x14ac:dyDescent="0.45">
      <c r="A125" s="108">
        <v>123</v>
      </c>
      <c r="B125" s="109" t="s">
        <v>37</v>
      </c>
      <c r="C125" s="110" t="s">
        <v>165</v>
      </c>
      <c r="D125" s="109">
        <v>1810011017</v>
      </c>
      <c r="E125" s="109" t="s">
        <v>176</v>
      </c>
      <c r="F125" s="109" t="s">
        <v>24</v>
      </c>
      <c r="G125" s="108"/>
      <c r="H125" s="115" t="s">
        <v>880</v>
      </c>
      <c r="I125" s="109" t="s">
        <v>40</v>
      </c>
      <c r="K125"/>
      <c r="L125"/>
      <c r="M125"/>
      <c r="N125"/>
    </row>
    <row r="126" spans="1:14" s="50" customFormat="1" hidden="1" x14ac:dyDescent="0.45">
      <c r="A126" s="108">
        <v>124</v>
      </c>
      <c r="B126" s="109" t="s">
        <v>37</v>
      </c>
      <c r="C126" s="110" t="s">
        <v>165</v>
      </c>
      <c r="D126" s="109">
        <v>1810011048</v>
      </c>
      <c r="E126" s="109" t="s">
        <v>177</v>
      </c>
      <c r="F126" s="109" t="s">
        <v>24</v>
      </c>
      <c r="G126" s="108"/>
      <c r="H126" s="115" t="s">
        <v>980</v>
      </c>
      <c r="I126" s="109" t="s">
        <v>40</v>
      </c>
      <c r="K126"/>
      <c r="L126"/>
      <c r="M126"/>
      <c r="N126"/>
    </row>
    <row r="127" spans="1:14" s="50" customFormat="1" hidden="1" x14ac:dyDescent="0.45">
      <c r="A127" s="56">
        <v>125</v>
      </c>
      <c r="B127" s="57" t="s">
        <v>37</v>
      </c>
      <c r="C127" s="58" t="s">
        <v>165</v>
      </c>
      <c r="D127" s="57">
        <v>1810011003</v>
      </c>
      <c r="E127" s="64" t="s">
        <v>178</v>
      </c>
      <c r="F127" s="57" t="s">
        <v>24</v>
      </c>
      <c r="G127" s="59"/>
      <c r="H127" s="111"/>
      <c r="I127" s="57" t="s">
        <v>52</v>
      </c>
      <c r="K127"/>
      <c r="L127"/>
      <c r="M127"/>
      <c r="N127"/>
    </row>
    <row r="128" spans="1:14" s="50" customFormat="1" hidden="1" x14ac:dyDescent="0.45">
      <c r="A128" s="56">
        <v>126</v>
      </c>
      <c r="B128" s="54" t="s">
        <v>37</v>
      </c>
      <c r="C128" s="55" t="s">
        <v>165</v>
      </c>
      <c r="D128" s="54">
        <v>1810011006</v>
      </c>
      <c r="E128" s="65" t="s">
        <v>179</v>
      </c>
      <c r="F128" s="54" t="s">
        <v>24</v>
      </c>
      <c r="G128" s="59"/>
      <c r="H128" s="111"/>
      <c r="I128" s="54" t="s">
        <v>55</v>
      </c>
      <c r="K128"/>
      <c r="L128"/>
      <c r="M128"/>
      <c r="N128"/>
    </row>
    <row r="129" spans="1:14" s="50" customFormat="1" hidden="1" x14ac:dyDescent="0.45">
      <c r="A129" s="56">
        <v>127</v>
      </c>
      <c r="B129" s="54" t="s">
        <v>37</v>
      </c>
      <c r="C129" s="55" t="s">
        <v>165</v>
      </c>
      <c r="D129" s="54">
        <v>1810011007</v>
      </c>
      <c r="E129" s="65" t="s">
        <v>180</v>
      </c>
      <c r="F129" s="54" t="s">
        <v>24</v>
      </c>
      <c r="G129" s="59"/>
      <c r="H129" s="111"/>
      <c r="I129" s="54" t="s">
        <v>57</v>
      </c>
      <c r="K129"/>
      <c r="L129"/>
      <c r="M129"/>
      <c r="N129"/>
    </row>
    <row r="130" spans="1:14" s="50" customFormat="1" hidden="1" x14ac:dyDescent="0.45">
      <c r="A130" s="56">
        <v>128</v>
      </c>
      <c r="B130" s="54" t="s">
        <v>37</v>
      </c>
      <c r="C130" s="55" t="s">
        <v>165</v>
      </c>
      <c r="D130" s="54">
        <v>1810011028</v>
      </c>
      <c r="E130" s="65" t="s">
        <v>181</v>
      </c>
      <c r="F130" s="54" t="s">
        <v>24</v>
      </c>
      <c r="G130" s="59"/>
      <c r="H130" s="111"/>
      <c r="I130" s="54" t="s">
        <v>57</v>
      </c>
      <c r="K130"/>
      <c r="L130"/>
      <c r="M130"/>
      <c r="N130"/>
    </row>
    <row r="131" spans="1:14" s="50" customFormat="1" hidden="1" x14ac:dyDescent="0.45">
      <c r="A131" s="56">
        <v>129</v>
      </c>
      <c r="B131" s="54" t="s">
        <v>37</v>
      </c>
      <c r="C131" s="55" t="s">
        <v>165</v>
      </c>
      <c r="D131" s="54">
        <v>1810011053</v>
      </c>
      <c r="E131" s="65" t="s">
        <v>182</v>
      </c>
      <c r="F131" s="54" t="s">
        <v>24</v>
      </c>
      <c r="G131" s="59"/>
      <c r="H131" s="111"/>
      <c r="I131" s="54" t="s">
        <v>59</v>
      </c>
      <c r="K131"/>
      <c r="L131"/>
      <c r="M131"/>
      <c r="N131"/>
    </row>
    <row r="132" spans="1:14" s="50" customFormat="1" hidden="1" x14ac:dyDescent="0.45">
      <c r="A132" s="56">
        <v>130</v>
      </c>
      <c r="B132" s="54" t="s">
        <v>37</v>
      </c>
      <c r="C132" s="55" t="s">
        <v>165</v>
      </c>
      <c r="D132" s="54">
        <v>1810011051</v>
      </c>
      <c r="E132" s="65" t="s">
        <v>183</v>
      </c>
      <c r="F132" s="54" t="s">
        <v>24</v>
      </c>
      <c r="G132" s="59"/>
      <c r="H132" s="111"/>
      <c r="I132" s="54" t="s">
        <v>57</v>
      </c>
      <c r="K132"/>
      <c r="L132"/>
      <c r="M132"/>
      <c r="N132"/>
    </row>
    <row r="133" spans="1:14" s="50" customFormat="1" hidden="1" x14ac:dyDescent="0.45">
      <c r="A133" s="56">
        <v>131</v>
      </c>
      <c r="B133" s="54" t="s">
        <v>37</v>
      </c>
      <c r="C133" s="55" t="s">
        <v>165</v>
      </c>
      <c r="D133" s="54">
        <v>1810011058</v>
      </c>
      <c r="E133" s="65" t="s">
        <v>184</v>
      </c>
      <c r="F133" s="54" t="s">
        <v>24</v>
      </c>
      <c r="G133" s="59"/>
      <c r="H133" s="111"/>
      <c r="I133" s="54" t="s">
        <v>57</v>
      </c>
      <c r="K133"/>
      <c r="L133"/>
      <c r="M133"/>
      <c r="N133"/>
    </row>
    <row r="134" spans="1:14" s="50" customFormat="1" hidden="1" x14ac:dyDescent="0.45">
      <c r="A134" s="56">
        <v>132</v>
      </c>
      <c r="B134" s="54" t="s">
        <v>37</v>
      </c>
      <c r="C134" s="55" t="s">
        <v>165</v>
      </c>
      <c r="D134" s="54">
        <v>1810011004</v>
      </c>
      <c r="E134" s="65" t="s">
        <v>185</v>
      </c>
      <c r="F134" s="54" t="s">
        <v>24</v>
      </c>
      <c r="G134" s="59"/>
      <c r="H134" s="111"/>
      <c r="I134" s="54" t="s">
        <v>59</v>
      </c>
      <c r="K134"/>
      <c r="L134"/>
      <c r="M134"/>
      <c r="N134"/>
    </row>
    <row r="135" spans="1:14" s="50" customFormat="1" hidden="1" x14ac:dyDescent="0.45">
      <c r="A135" s="56">
        <v>133</v>
      </c>
      <c r="B135" s="54" t="s">
        <v>37</v>
      </c>
      <c r="C135" s="55" t="s">
        <v>165</v>
      </c>
      <c r="D135" s="54">
        <v>1810011046</v>
      </c>
      <c r="E135" s="65" t="s">
        <v>186</v>
      </c>
      <c r="F135" s="54" t="s">
        <v>24</v>
      </c>
      <c r="G135" s="59"/>
      <c r="H135" s="111"/>
      <c r="I135" s="54" t="s">
        <v>59</v>
      </c>
      <c r="K135"/>
      <c r="L135"/>
      <c r="M135"/>
      <c r="N135"/>
    </row>
    <row r="136" spans="1:14" s="50" customFormat="1" hidden="1" x14ac:dyDescent="0.45">
      <c r="A136" s="56">
        <v>134</v>
      </c>
      <c r="B136" s="60" t="s">
        <v>37</v>
      </c>
      <c r="C136" s="61" t="s">
        <v>165</v>
      </c>
      <c r="D136" s="60">
        <v>1810011054</v>
      </c>
      <c r="E136" s="66" t="s">
        <v>187</v>
      </c>
      <c r="F136" s="60" t="s">
        <v>24</v>
      </c>
      <c r="G136" s="59"/>
      <c r="H136" s="111"/>
      <c r="I136" s="60" t="s">
        <v>57</v>
      </c>
      <c r="K136"/>
      <c r="L136"/>
      <c r="M136"/>
      <c r="N136"/>
    </row>
    <row r="137" spans="1:14" s="50" customFormat="1" hidden="1" x14ac:dyDescent="0.45">
      <c r="A137" s="108">
        <v>135</v>
      </c>
      <c r="B137" s="109" t="s">
        <v>37</v>
      </c>
      <c r="C137" s="108" t="s">
        <v>188</v>
      </c>
      <c r="D137" s="109">
        <v>190204136</v>
      </c>
      <c r="E137" s="118" t="s">
        <v>178</v>
      </c>
      <c r="F137" s="108" t="s">
        <v>25</v>
      </c>
      <c r="G137" s="108"/>
      <c r="H137" s="115" t="s">
        <v>1094</v>
      </c>
      <c r="I137" s="118" t="s">
        <v>40</v>
      </c>
      <c r="K137"/>
      <c r="L137"/>
      <c r="M137"/>
      <c r="N137"/>
    </row>
    <row r="138" spans="1:14" s="50" customFormat="1" hidden="1" x14ac:dyDescent="0.45">
      <c r="A138" s="108">
        <v>136</v>
      </c>
      <c r="B138" s="109" t="s">
        <v>37</v>
      </c>
      <c r="C138" s="108" t="s">
        <v>188</v>
      </c>
      <c r="D138" s="109">
        <v>190204112</v>
      </c>
      <c r="E138" s="118" t="s">
        <v>179</v>
      </c>
      <c r="F138" s="108" t="s">
        <v>25</v>
      </c>
      <c r="G138" s="108"/>
      <c r="H138" s="115" t="s">
        <v>1291</v>
      </c>
      <c r="I138" s="118" t="s">
        <v>40</v>
      </c>
      <c r="K138"/>
      <c r="L138"/>
      <c r="M138"/>
      <c r="N138"/>
    </row>
    <row r="139" spans="1:14" s="50" customFormat="1" hidden="1" x14ac:dyDescent="0.45">
      <c r="A139" s="108">
        <v>137</v>
      </c>
      <c r="B139" s="109" t="s">
        <v>37</v>
      </c>
      <c r="C139" s="108" t="s">
        <v>188</v>
      </c>
      <c r="D139" s="109">
        <v>190204148</v>
      </c>
      <c r="E139" s="118" t="s">
        <v>180</v>
      </c>
      <c r="F139" s="108" t="s">
        <v>25</v>
      </c>
      <c r="G139" s="108"/>
      <c r="H139" s="115"/>
      <c r="I139" s="118" t="s">
        <v>40</v>
      </c>
      <c r="K139"/>
      <c r="L139"/>
      <c r="M139"/>
      <c r="N139"/>
    </row>
    <row r="140" spans="1:14" s="50" customFormat="1" hidden="1" x14ac:dyDescent="0.45">
      <c r="A140" s="108">
        <v>138</v>
      </c>
      <c r="B140" s="109" t="s">
        <v>37</v>
      </c>
      <c r="C140" s="108" t="s">
        <v>188</v>
      </c>
      <c r="D140" s="109">
        <v>190204115</v>
      </c>
      <c r="E140" s="118" t="s">
        <v>181</v>
      </c>
      <c r="F140" s="108" t="s">
        <v>25</v>
      </c>
      <c r="G140" s="108"/>
      <c r="H140" s="115" t="s">
        <v>1291</v>
      </c>
      <c r="I140" s="118" t="s">
        <v>40</v>
      </c>
      <c r="K140"/>
      <c r="L140"/>
      <c r="M140"/>
      <c r="N140"/>
    </row>
    <row r="141" spans="1:14" s="50" customFormat="1" hidden="1" x14ac:dyDescent="0.45">
      <c r="A141" s="108">
        <v>139</v>
      </c>
      <c r="B141" s="109" t="s">
        <v>37</v>
      </c>
      <c r="C141" s="108" t="s">
        <v>188</v>
      </c>
      <c r="D141" s="109">
        <v>190204220</v>
      </c>
      <c r="E141" s="118" t="s">
        <v>182</v>
      </c>
      <c r="F141" s="108" t="s">
        <v>25</v>
      </c>
      <c r="G141" s="108"/>
      <c r="H141" s="115" t="s">
        <v>1366</v>
      </c>
      <c r="I141" s="118" t="s">
        <v>40</v>
      </c>
      <c r="K141"/>
      <c r="L141"/>
      <c r="M141"/>
      <c r="N141"/>
    </row>
    <row r="142" spans="1:14" s="50" customFormat="1" hidden="1" x14ac:dyDescent="0.45">
      <c r="A142" s="108">
        <v>140</v>
      </c>
      <c r="B142" s="109" t="s">
        <v>37</v>
      </c>
      <c r="C142" s="108" t="s">
        <v>188</v>
      </c>
      <c r="D142" s="109">
        <v>190204140</v>
      </c>
      <c r="E142" s="118" t="s">
        <v>183</v>
      </c>
      <c r="F142" s="108" t="s">
        <v>25</v>
      </c>
      <c r="G142" s="108"/>
      <c r="H142" s="115" t="s">
        <v>1094</v>
      </c>
      <c r="I142" s="118" t="s">
        <v>40</v>
      </c>
      <c r="K142"/>
      <c r="L142"/>
      <c r="M142"/>
      <c r="N142"/>
    </row>
    <row r="143" spans="1:14" s="50" customFormat="1" hidden="1" x14ac:dyDescent="0.45">
      <c r="A143" s="56">
        <v>141</v>
      </c>
      <c r="B143" s="57" t="s">
        <v>37</v>
      </c>
      <c r="C143" s="67" t="s">
        <v>188</v>
      </c>
      <c r="D143" s="57">
        <v>190204126</v>
      </c>
      <c r="E143" s="64" t="s">
        <v>184</v>
      </c>
      <c r="F143" s="59" t="s">
        <v>25</v>
      </c>
      <c r="G143" s="59"/>
      <c r="H143" s="111"/>
      <c r="I143" s="64" t="s">
        <v>52</v>
      </c>
      <c r="K143"/>
      <c r="L143"/>
      <c r="M143"/>
      <c r="N143"/>
    </row>
    <row r="144" spans="1:14" s="50" customFormat="1" hidden="1" x14ac:dyDescent="0.45">
      <c r="A144" s="56">
        <v>142</v>
      </c>
      <c r="B144" s="54" t="s">
        <v>37</v>
      </c>
      <c r="C144" s="68" t="s">
        <v>188</v>
      </c>
      <c r="D144" s="54">
        <v>190204127</v>
      </c>
      <c r="E144" s="65" t="s">
        <v>185</v>
      </c>
      <c r="F144" s="59" t="s">
        <v>25</v>
      </c>
      <c r="G144" s="59"/>
      <c r="H144" s="111"/>
      <c r="I144" s="65" t="s">
        <v>50</v>
      </c>
      <c r="K144"/>
      <c r="L144"/>
      <c r="M144"/>
      <c r="N144"/>
    </row>
    <row r="145" spans="1:14" s="50" customFormat="1" hidden="1" x14ac:dyDescent="0.45">
      <c r="A145" s="56">
        <v>143</v>
      </c>
      <c r="B145" s="60" t="s">
        <v>37</v>
      </c>
      <c r="C145" s="69" t="s">
        <v>188</v>
      </c>
      <c r="D145" s="60">
        <v>190204101</v>
      </c>
      <c r="E145" s="66" t="s">
        <v>186</v>
      </c>
      <c r="F145" s="59" t="s">
        <v>25</v>
      </c>
      <c r="G145" s="59"/>
      <c r="H145" s="111"/>
      <c r="I145" s="66" t="s">
        <v>52</v>
      </c>
      <c r="K145"/>
      <c r="L145"/>
      <c r="M145"/>
      <c r="N145"/>
    </row>
    <row r="146" spans="1:14" s="50" customFormat="1" hidden="1" x14ac:dyDescent="0.45">
      <c r="A146" s="108">
        <v>144</v>
      </c>
      <c r="B146" s="109" t="s">
        <v>37</v>
      </c>
      <c r="C146" s="108" t="s">
        <v>188</v>
      </c>
      <c r="D146" s="109">
        <v>190204205</v>
      </c>
      <c r="E146" s="118" t="s">
        <v>187</v>
      </c>
      <c r="F146" s="108" t="s">
        <v>25</v>
      </c>
      <c r="G146" s="108"/>
      <c r="H146" s="115" t="s">
        <v>1366</v>
      </c>
      <c r="I146" s="118" t="s">
        <v>107</v>
      </c>
      <c r="K146"/>
      <c r="L146"/>
      <c r="M146"/>
      <c r="N146"/>
    </row>
    <row r="147" spans="1:14" s="50" customFormat="1" hidden="1" x14ac:dyDescent="0.45">
      <c r="A147" s="108">
        <v>145</v>
      </c>
      <c r="B147" s="109" t="s">
        <v>37</v>
      </c>
      <c r="C147" s="108" t="s">
        <v>188</v>
      </c>
      <c r="D147" s="109">
        <v>190204242</v>
      </c>
      <c r="E147" s="118" t="s">
        <v>189</v>
      </c>
      <c r="F147" s="108" t="s">
        <v>25</v>
      </c>
      <c r="G147" s="108"/>
      <c r="H147" s="115" t="s">
        <v>1435</v>
      </c>
      <c r="I147" s="118" t="s">
        <v>107</v>
      </c>
      <c r="K147"/>
      <c r="L147"/>
      <c r="M147"/>
      <c r="N147"/>
    </row>
    <row r="148" spans="1:14" s="50" customFormat="1" hidden="1" x14ac:dyDescent="0.45">
      <c r="A148" s="108">
        <v>146</v>
      </c>
      <c r="B148" s="109" t="s">
        <v>37</v>
      </c>
      <c r="C148" s="108" t="s">
        <v>188</v>
      </c>
      <c r="D148" s="109">
        <v>190204138</v>
      </c>
      <c r="E148" s="118" t="s">
        <v>190</v>
      </c>
      <c r="F148" s="108" t="s">
        <v>25</v>
      </c>
      <c r="G148" s="108"/>
      <c r="H148" s="115" t="s">
        <v>1094</v>
      </c>
      <c r="I148" s="118" t="s">
        <v>107</v>
      </c>
      <c r="K148"/>
      <c r="L148"/>
      <c r="M148"/>
      <c r="N148"/>
    </row>
    <row r="149" spans="1:14" s="50" customFormat="1" hidden="1" x14ac:dyDescent="0.45">
      <c r="A149" s="56">
        <v>147</v>
      </c>
      <c r="B149" s="57" t="s">
        <v>37</v>
      </c>
      <c r="C149" s="67" t="s">
        <v>188</v>
      </c>
      <c r="D149" s="57">
        <v>190204236</v>
      </c>
      <c r="E149" s="64" t="s">
        <v>191</v>
      </c>
      <c r="F149" s="59" t="s">
        <v>25</v>
      </c>
      <c r="G149" s="59"/>
      <c r="H149" s="111"/>
      <c r="I149" s="64" t="s">
        <v>59</v>
      </c>
      <c r="K149"/>
      <c r="L149"/>
      <c r="M149"/>
      <c r="N149"/>
    </row>
    <row r="150" spans="1:14" s="50" customFormat="1" hidden="1" x14ac:dyDescent="0.45">
      <c r="A150" s="56">
        <v>148</v>
      </c>
      <c r="B150" s="54" t="s">
        <v>37</v>
      </c>
      <c r="C150" s="68" t="s">
        <v>188</v>
      </c>
      <c r="D150" s="54">
        <v>190204224</v>
      </c>
      <c r="E150" s="65" t="s">
        <v>192</v>
      </c>
      <c r="F150" s="59" t="s">
        <v>25</v>
      </c>
      <c r="G150" s="59"/>
      <c r="H150" s="111"/>
      <c r="I150" s="65" t="s">
        <v>59</v>
      </c>
      <c r="K150"/>
      <c r="L150"/>
      <c r="M150"/>
      <c r="N150"/>
    </row>
    <row r="151" spans="1:14" s="50" customFormat="1" hidden="1" x14ac:dyDescent="0.45">
      <c r="A151" s="56">
        <v>149</v>
      </c>
      <c r="B151" s="54" t="s">
        <v>37</v>
      </c>
      <c r="C151" s="68" t="s">
        <v>188</v>
      </c>
      <c r="D151" s="54">
        <v>190204238</v>
      </c>
      <c r="E151" s="65" t="s">
        <v>193</v>
      </c>
      <c r="F151" s="59" t="s">
        <v>25</v>
      </c>
      <c r="G151" s="59"/>
      <c r="H151" s="111"/>
      <c r="I151" s="65" t="s">
        <v>59</v>
      </c>
      <c r="K151"/>
      <c r="L151"/>
      <c r="M151"/>
      <c r="N151"/>
    </row>
    <row r="152" spans="1:14" s="50" customFormat="1" hidden="1" x14ac:dyDescent="0.45">
      <c r="A152" s="56">
        <v>150</v>
      </c>
      <c r="B152" s="54" t="s">
        <v>37</v>
      </c>
      <c r="C152" s="68" t="s">
        <v>188</v>
      </c>
      <c r="D152" s="54">
        <v>190204129</v>
      </c>
      <c r="E152" s="65" t="s">
        <v>194</v>
      </c>
      <c r="F152" s="59" t="s">
        <v>25</v>
      </c>
      <c r="G152" s="59"/>
      <c r="H152" s="111"/>
      <c r="I152" s="65" t="s">
        <v>59</v>
      </c>
      <c r="K152"/>
      <c r="L152"/>
      <c r="M152"/>
      <c r="N152"/>
    </row>
    <row r="153" spans="1:14" s="50" customFormat="1" hidden="1" x14ac:dyDescent="0.45">
      <c r="A153" s="56">
        <v>151</v>
      </c>
      <c r="B153" s="54" t="s">
        <v>37</v>
      </c>
      <c r="C153" s="68" t="s">
        <v>188</v>
      </c>
      <c r="D153" s="54">
        <v>190204208</v>
      </c>
      <c r="E153" s="65" t="s">
        <v>195</v>
      </c>
      <c r="F153" s="59" t="s">
        <v>25</v>
      </c>
      <c r="G153" s="59"/>
      <c r="H153" s="111"/>
      <c r="I153" s="65" t="s">
        <v>59</v>
      </c>
      <c r="K153"/>
      <c r="L153"/>
      <c r="M153"/>
      <c r="N153"/>
    </row>
    <row r="154" spans="1:14" s="50" customFormat="1" hidden="1" x14ac:dyDescent="0.45">
      <c r="A154" s="56">
        <v>152</v>
      </c>
      <c r="B154" s="54" t="s">
        <v>37</v>
      </c>
      <c r="C154" s="68" t="s">
        <v>188</v>
      </c>
      <c r="D154" s="54">
        <v>190204120</v>
      </c>
      <c r="E154" s="65" t="s">
        <v>196</v>
      </c>
      <c r="F154" s="59" t="s">
        <v>25</v>
      </c>
      <c r="G154" s="59"/>
      <c r="H154" s="111"/>
      <c r="I154" s="65" t="s">
        <v>59</v>
      </c>
      <c r="K154"/>
      <c r="L154"/>
      <c r="M154"/>
      <c r="N154"/>
    </row>
    <row r="155" spans="1:14" s="50" customFormat="1" hidden="1" x14ac:dyDescent="0.45">
      <c r="A155" s="56">
        <v>153</v>
      </c>
      <c r="B155" s="54" t="s">
        <v>37</v>
      </c>
      <c r="C155" s="68" t="s">
        <v>188</v>
      </c>
      <c r="D155" s="54">
        <v>190204108</v>
      </c>
      <c r="E155" s="65" t="s">
        <v>197</v>
      </c>
      <c r="F155" s="59" t="s">
        <v>25</v>
      </c>
      <c r="G155" s="59"/>
      <c r="H155" s="111"/>
      <c r="I155" s="65" t="s">
        <v>59</v>
      </c>
      <c r="K155"/>
      <c r="L155"/>
      <c r="M155"/>
      <c r="N155"/>
    </row>
    <row r="156" spans="1:14" s="50" customFormat="1" hidden="1" x14ac:dyDescent="0.45">
      <c r="A156" s="56">
        <v>154</v>
      </c>
      <c r="B156" s="54" t="s">
        <v>37</v>
      </c>
      <c r="C156" s="68" t="s">
        <v>188</v>
      </c>
      <c r="D156" s="54">
        <v>190204223</v>
      </c>
      <c r="E156" s="65" t="s">
        <v>198</v>
      </c>
      <c r="F156" s="59" t="s">
        <v>25</v>
      </c>
      <c r="G156" s="59"/>
      <c r="H156" s="111"/>
      <c r="I156" s="65" t="s">
        <v>59</v>
      </c>
      <c r="K156"/>
      <c r="L156"/>
      <c r="M156"/>
      <c r="N156"/>
    </row>
    <row r="157" spans="1:14" s="50" customFormat="1" hidden="1" x14ac:dyDescent="0.45">
      <c r="A157" s="56">
        <v>155</v>
      </c>
      <c r="B157" s="54" t="s">
        <v>37</v>
      </c>
      <c r="C157" s="68" t="s">
        <v>188</v>
      </c>
      <c r="D157" s="54">
        <v>190204124</v>
      </c>
      <c r="E157" s="65" t="s">
        <v>199</v>
      </c>
      <c r="F157" s="59" t="s">
        <v>25</v>
      </c>
      <c r="G157" s="59"/>
      <c r="H157" s="111"/>
      <c r="I157" s="65" t="s">
        <v>59</v>
      </c>
      <c r="K157"/>
      <c r="L157"/>
      <c r="M157"/>
      <c r="N157"/>
    </row>
    <row r="158" spans="1:14" s="50" customFormat="1" hidden="1" x14ac:dyDescent="0.45">
      <c r="A158" s="56">
        <v>156</v>
      </c>
      <c r="B158" s="54" t="s">
        <v>37</v>
      </c>
      <c r="C158" s="68" t="s">
        <v>188</v>
      </c>
      <c r="D158" s="54">
        <v>190204229</v>
      </c>
      <c r="E158" s="65" t="s">
        <v>200</v>
      </c>
      <c r="F158" s="59" t="s">
        <v>25</v>
      </c>
      <c r="G158" s="59"/>
      <c r="H158" s="111"/>
      <c r="I158" s="65" t="s">
        <v>59</v>
      </c>
      <c r="K158"/>
      <c r="L158"/>
      <c r="M158"/>
      <c r="N158"/>
    </row>
    <row r="159" spans="1:14" s="50" customFormat="1" hidden="1" x14ac:dyDescent="0.45">
      <c r="A159" s="56">
        <v>157</v>
      </c>
      <c r="B159" s="54" t="s">
        <v>37</v>
      </c>
      <c r="C159" s="68" t="s">
        <v>188</v>
      </c>
      <c r="D159" s="54">
        <v>190204123</v>
      </c>
      <c r="E159" s="65" t="s">
        <v>201</v>
      </c>
      <c r="F159" s="59" t="s">
        <v>25</v>
      </c>
      <c r="G159" s="59"/>
      <c r="H159" s="111"/>
      <c r="I159" s="65" t="s">
        <v>59</v>
      </c>
      <c r="K159"/>
      <c r="L159"/>
      <c r="M159"/>
      <c r="N159"/>
    </row>
    <row r="160" spans="1:14" s="50" customFormat="1" hidden="1" x14ac:dyDescent="0.45">
      <c r="A160" s="56">
        <v>158</v>
      </c>
      <c r="B160" s="60" t="s">
        <v>37</v>
      </c>
      <c r="C160" s="69" t="s">
        <v>188</v>
      </c>
      <c r="D160" s="60">
        <v>190204110</v>
      </c>
      <c r="E160" s="66" t="s">
        <v>202</v>
      </c>
      <c r="F160" s="59" t="s">
        <v>25</v>
      </c>
      <c r="G160" s="59"/>
      <c r="H160" s="111"/>
      <c r="I160" s="66" t="s">
        <v>59</v>
      </c>
      <c r="K160"/>
      <c r="L160"/>
      <c r="M160"/>
      <c r="N160"/>
    </row>
    <row r="161" spans="1:14" s="50" customFormat="1" hidden="1" x14ac:dyDescent="0.45">
      <c r="A161" s="108">
        <v>159</v>
      </c>
      <c r="B161" s="109" t="s">
        <v>37</v>
      </c>
      <c r="C161" s="110" t="s">
        <v>203</v>
      </c>
      <c r="D161" s="118">
        <v>191003107</v>
      </c>
      <c r="E161" s="109" t="s">
        <v>204</v>
      </c>
      <c r="F161" s="108" t="s">
        <v>25</v>
      </c>
      <c r="G161" s="108"/>
      <c r="H161" s="116" t="s">
        <v>1450</v>
      </c>
      <c r="I161" s="118" t="s">
        <v>40</v>
      </c>
      <c r="K161"/>
      <c r="L161"/>
      <c r="M161"/>
      <c r="N161"/>
    </row>
    <row r="162" spans="1:14" s="50" customFormat="1" hidden="1" x14ac:dyDescent="0.45">
      <c r="A162" s="108">
        <v>160</v>
      </c>
      <c r="B162" s="109" t="s">
        <v>37</v>
      </c>
      <c r="C162" s="110" t="s">
        <v>203</v>
      </c>
      <c r="D162" s="118">
        <v>191003104</v>
      </c>
      <c r="E162" s="109" t="s">
        <v>205</v>
      </c>
      <c r="F162" s="108" t="s">
        <v>25</v>
      </c>
      <c r="G162" s="108"/>
      <c r="H162" s="116" t="s">
        <v>1450</v>
      </c>
      <c r="I162" s="118" t="s">
        <v>107</v>
      </c>
      <c r="K162"/>
      <c r="L162"/>
      <c r="M162"/>
      <c r="N162"/>
    </row>
    <row r="163" spans="1:14" s="50" customFormat="1" hidden="1" x14ac:dyDescent="0.45">
      <c r="A163" s="108">
        <v>161</v>
      </c>
      <c r="B163" s="109" t="s">
        <v>37</v>
      </c>
      <c r="C163" s="110" t="s">
        <v>203</v>
      </c>
      <c r="D163" s="118">
        <v>191003112</v>
      </c>
      <c r="E163" s="109" t="s">
        <v>206</v>
      </c>
      <c r="F163" s="108" t="s">
        <v>25</v>
      </c>
      <c r="G163" s="108"/>
      <c r="H163" s="116" t="s">
        <v>1450</v>
      </c>
      <c r="I163" s="118" t="s">
        <v>107</v>
      </c>
      <c r="K163"/>
      <c r="L163"/>
      <c r="M163"/>
      <c r="N163"/>
    </row>
    <row r="164" spans="1:14" s="50" customFormat="1" hidden="1" x14ac:dyDescent="0.45">
      <c r="A164" s="56">
        <v>162</v>
      </c>
      <c r="B164" s="57" t="s">
        <v>37</v>
      </c>
      <c r="C164" s="58" t="s">
        <v>203</v>
      </c>
      <c r="D164" s="64">
        <v>191003119</v>
      </c>
      <c r="E164" s="57" t="s">
        <v>207</v>
      </c>
      <c r="F164" s="59" t="s">
        <v>25</v>
      </c>
      <c r="G164" s="59"/>
      <c r="H164" s="111"/>
      <c r="I164" s="64" t="s">
        <v>57</v>
      </c>
      <c r="K164"/>
      <c r="L164"/>
      <c r="M164"/>
      <c r="N164"/>
    </row>
    <row r="165" spans="1:14" s="50" customFormat="1" hidden="1" x14ac:dyDescent="0.45">
      <c r="A165" s="56">
        <v>163</v>
      </c>
      <c r="B165" s="60" t="s">
        <v>37</v>
      </c>
      <c r="C165" s="61" t="s">
        <v>203</v>
      </c>
      <c r="D165" s="66">
        <v>191003101</v>
      </c>
      <c r="E165" s="60" t="s">
        <v>208</v>
      </c>
      <c r="F165" s="59" t="s">
        <v>25</v>
      </c>
      <c r="G165" s="59"/>
      <c r="H165" s="111"/>
      <c r="I165" s="66" t="s">
        <v>59</v>
      </c>
      <c r="K165"/>
      <c r="L165"/>
      <c r="M165"/>
      <c r="N165"/>
    </row>
    <row r="166" spans="1:14" s="50" customFormat="1" hidden="1" x14ac:dyDescent="0.45">
      <c r="A166" s="108">
        <v>164</v>
      </c>
      <c r="B166" s="109" t="s">
        <v>37</v>
      </c>
      <c r="C166" s="118" t="s">
        <v>209</v>
      </c>
      <c r="D166" s="118" t="s">
        <v>210</v>
      </c>
      <c r="E166" s="109" t="s">
        <v>211</v>
      </c>
      <c r="F166" s="108" t="s">
        <v>24</v>
      </c>
      <c r="G166" s="108"/>
      <c r="H166" s="115" t="s">
        <v>797</v>
      </c>
      <c r="I166" s="118" t="s">
        <v>40</v>
      </c>
      <c r="K166"/>
      <c r="L166"/>
      <c r="M166"/>
      <c r="N166"/>
    </row>
    <row r="167" spans="1:14" s="50" customFormat="1" hidden="1" x14ac:dyDescent="0.45">
      <c r="A167" s="108">
        <v>165</v>
      </c>
      <c r="B167" s="109" t="s">
        <v>37</v>
      </c>
      <c r="C167" s="118" t="s">
        <v>209</v>
      </c>
      <c r="D167" s="118" t="s">
        <v>212</v>
      </c>
      <c r="E167" s="109" t="s">
        <v>213</v>
      </c>
      <c r="F167" s="108" t="s">
        <v>24</v>
      </c>
      <c r="G167" s="108"/>
      <c r="H167" s="115" t="s">
        <v>1136</v>
      </c>
      <c r="I167" s="118" t="s">
        <v>40</v>
      </c>
      <c r="K167"/>
      <c r="L167"/>
      <c r="M167"/>
      <c r="N167"/>
    </row>
    <row r="168" spans="1:14" s="50" customFormat="1" hidden="1" x14ac:dyDescent="0.45">
      <c r="A168" s="108">
        <v>166</v>
      </c>
      <c r="B168" s="109" t="s">
        <v>37</v>
      </c>
      <c r="C168" s="118" t="s">
        <v>209</v>
      </c>
      <c r="D168" s="118" t="s">
        <v>214</v>
      </c>
      <c r="E168" s="109" t="s">
        <v>215</v>
      </c>
      <c r="F168" s="108" t="s">
        <v>24</v>
      </c>
      <c r="G168" s="108"/>
      <c r="H168" s="115" t="s">
        <v>1164</v>
      </c>
      <c r="I168" s="118" t="s">
        <v>40</v>
      </c>
      <c r="K168"/>
      <c r="L168"/>
      <c r="M168"/>
      <c r="N168"/>
    </row>
    <row r="169" spans="1:14" s="50" customFormat="1" hidden="1" x14ac:dyDescent="0.45">
      <c r="A169" s="108">
        <v>167</v>
      </c>
      <c r="B169" s="109" t="s">
        <v>37</v>
      </c>
      <c r="C169" s="118" t="s">
        <v>209</v>
      </c>
      <c r="D169" s="118" t="s">
        <v>216</v>
      </c>
      <c r="E169" s="109" t="s">
        <v>217</v>
      </c>
      <c r="F169" s="108" t="s">
        <v>24</v>
      </c>
      <c r="G169" s="108"/>
      <c r="H169" s="115" t="s">
        <v>1043</v>
      </c>
      <c r="I169" s="118" t="s">
        <v>40</v>
      </c>
      <c r="K169"/>
      <c r="L169"/>
      <c r="M169"/>
      <c r="N169"/>
    </row>
    <row r="170" spans="1:14" s="50" customFormat="1" hidden="1" x14ac:dyDescent="0.45">
      <c r="A170" s="108">
        <v>168</v>
      </c>
      <c r="B170" s="109" t="s">
        <v>37</v>
      </c>
      <c r="C170" s="118" t="s">
        <v>209</v>
      </c>
      <c r="D170" s="118" t="s">
        <v>218</v>
      </c>
      <c r="E170" s="109" t="s">
        <v>219</v>
      </c>
      <c r="F170" s="108" t="s">
        <v>24</v>
      </c>
      <c r="G170" s="108"/>
      <c r="H170" s="115" t="s">
        <v>797</v>
      </c>
      <c r="I170" s="118" t="s">
        <v>40</v>
      </c>
      <c r="K170"/>
      <c r="L170"/>
      <c r="M170"/>
      <c r="N170"/>
    </row>
    <row r="171" spans="1:14" s="50" customFormat="1" hidden="1" x14ac:dyDescent="0.45">
      <c r="A171" s="108">
        <v>169</v>
      </c>
      <c r="B171" s="109" t="s">
        <v>37</v>
      </c>
      <c r="C171" s="118" t="s">
        <v>209</v>
      </c>
      <c r="D171" s="118" t="s">
        <v>220</v>
      </c>
      <c r="E171" s="109" t="s">
        <v>221</v>
      </c>
      <c r="F171" s="108" t="s">
        <v>24</v>
      </c>
      <c r="G171" s="108"/>
      <c r="H171" s="115" t="s">
        <v>1136</v>
      </c>
      <c r="I171" s="118" t="s">
        <v>40</v>
      </c>
      <c r="K171"/>
      <c r="L171"/>
      <c r="M171"/>
      <c r="N171"/>
    </row>
    <row r="172" spans="1:14" s="50" customFormat="1" hidden="1" x14ac:dyDescent="0.45">
      <c r="A172" s="56">
        <v>170</v>
      </c>
      <c r="B172" s="57" t="s">
        <v>37</v>
      </c>
      <c r="C172" s="64" t="s">
        <v>209</v>
      </c>
      <c r="D172" s="64" t="s">
        <v>222</v>
      </c>
      <c r="E172" s="57" t="s">
        <v>223</v>
      </c>
      <c r="F172" s="59" t="s">
        <v>24</v>
      </c>
      <c r="G172" s="59"/>
      <c r="H172" s="111" t="s">
        <v>794</v>
      </c>
      <c r="I172" s="64" t="s">
        <v>55</v>
      </c>
      <c r="K172"/>
      <c r="L172"/>
      <c r="M172"/>
      <c r="N172"/>
    </row>
    <row r="173" spans="1:14" s="50" customFormat="1" hidden="1" x14ac:dyDescent="0.45">
      <c r="A173" s="56">
        <v>171</v>
      </c>
      <c r="B173" s="54" t="s">
        <v>37</v>
      </c>
      <c r="C173" s="65" t="s">
        <v>209</v>
      </c>
      <c r="D173" s="65" t="s">
        <v>224</v>
      </c>
      <c r="E173" s="54" t="s">
        <v>225</v>
      </c>
      <c r="F173" s="59" t="s">
        <v>24</v>
      </c>
      <c r="G173" s="59"/>
      <c r="H173" s="111" t="s">
        <v>794</v>
      </c>
      <c r="I173" s="65" t="s">
        <v>226</v>
      </c>
      <c r="K173"/>
      <c r="L173"/>
      <c r="M173"/>
      <c r="N173"/>
    </row>
    <row r="174" spans="1:14" s="50" customFormat="1" hidden="1" x14ac:dyDescent="0.45">
      <c r="A174" s="56">
        <v>172</v>
      </c>
      <c r="B174" s="54" t="s">
        <v>37</v>
      </c>
      <c r="C174" s="65" t="s">
        <v>209</v>
      </c>
      <c r="D174" s="65" t="s">
        <v>227</v>
      </c>
      <c r="E174" s="54" t="s">
        <v>228</v>
      </c>
      <c r="F174" s="59" t="s">
        <v>24</v>
      </c>
      <c r="G174" s="59"/>
      <c r="H174" s="111" t="s">
        <v>1238</v>
      </c>
      <c r="I174" s="65" t="s">
        <v>57</v>
      </c>
      <c r="K174"/>
      <c r="L174"/>
      <c r="M174"/>
      <c r="N174"/>
    </row>
    <row r="175" spans="1:14" s="50" customFormat="1" hidden="1" x14ac:dyDescent="0.45">
      <c r="A175" s="56">
        <v>173</v>
      </c>
      <c r="B175" s="54" t="s">
        <v>37</v>
      </c>
      <c r="C175" s="65" t="s">
        <v>209</v>
      </c>
      <c r="D175" s="65" t="s">
        <v>229</v>
      </c>
      <c r="E175" s="54" t="s">
        <v>230</v>
      </c>
      <c r="F175" s="59" t="s">
        <v>24</v>
      </c>
      <c r="G175" s="59"/>
      <c r="H175" s="111" t="s">
        <v>1238</v>
      </c>
      <c r="I175" s="65" t="s">
        <v>59</v>
      </c>
      <c r="K175"/>
      <c r="L175"/>
      <c r="M175"/>
      <c r="N175"/>
    </row>
    <row r="176" spans="1:14" s="50" customFormat="1" hidden="1" x14ac:dyDescent="0.45">
      <c r="A176" s="56">
        <v>174</v>
      </c>
      <c r="B176" s="60" t="s">
        <v>37</v>
      </c>
      <c r="C176" s="66" t="s">
        <v>209</v>
      </c>
      <c r="D176" s="66" t="s">
        <v>231</v>
      </c>
      <c r="E176" s="60" t="s">
        <v>232</v>
      </c>
      <c r="F176" s="59" t="s">
        <v>24</v>
      </c>
      <c r="G176" s="59"/>
      <c r="H176" s="111" t="s">
        <v>1238</v>
      </c>
      <c r="I176" s="66" t="s">
        <v>59</v>
      </c>
      <c r="K176"/>
      <c r="L176"/>
      <c r="M176"/>
      <c r="N176"/>
    </row>
    <row r="177" spans="1:14" s="50" customFormat="1" hidden="1" x14ac:dyDescent="0.45">
      <c r="A177" s="108">
        <v>175</v>
      </c>
      <c r="B177" s="109" t="s">
        <v>37</v>
      </c>
      <c r="C177" s="118" t="s">
        <v>209</v>
      </c>
      <c r="D177" s="118" t="s">
        <v>233</v>
      </c>
      <c r="E177" s="109" t="s">
        <v>234</v>
      </c>
      <c r="F177" s="108" t="s">
        <v>24</v>
      </c>
      <c r="G177" s="108"/>
      <c r="H177" s="115" t="s">
        <v>794</v>
      </c>
      <c r="I177" s="118" t="s">
        <v>40</v>
      </c>
      <c r="K177"/>
      <c r="L177"/>
      <c r="M177"/>
      <c r="N177"/>
    </row>
    <row r="178" spans="1:14" s="50" customFormat="1" hidden="1" x14ac:dyDescent="0.45">
      <c r="A178" s="108">
        <v>176</v>
      </c>
      <c r="B178" s="109" t="s">
        <v>37</v>
      </c>
      <c r="C178" s="118" t="s">
        <v>209</v>
      </c>
      <c r="D178" s="118" t="s">
        <v>235</v>
      </c>
      <c r="E178" s="109" t="s">
        <v>236</v>
      </c>
      <c r="F178" s="108" t="s">
        <v>24</v>
      </c>
      <c r="G178" s="108"/>
      <c r="H178" s="115" t="s">
        <v>794</v>
      </c>
      <c r="I178" s="118" t="s">
        <v>40</v>
      </c>
      <c r="K178"/>
      <c r="L178"/>
      <c r="M178"/>
      <c r="N178"/>
    </row>
    <row r="179" spans="1:14" s="50" customFormat="1" hidden="1" x14ac:dyDescent="0.45">
      <c r="A179" s="108">
        <v>177</v>
      </c>
      <c r="B179" s="109" t="s">
        <v>37</v>
      </c>
      <c r="C179" s="118" t="s">
        <v>209</v>
      </c>
      <c r="D179" s="118" t="s">
        <v>237</v>
      </c>
      <c r="E179" s="109" t="s">
        <v>238</v>
      </c>
      <c r="F179" s="108" t="s">
        <v>24</v>
      </c>
      <c r="G179" s="108"/>
      <c r="H179" s="115" t="s">
        <v>1238</v>
      </c>
      <c r="I179" s="118" t="s">
        <v>40</v>
      </c>
      <c r="K179"/>
      <c r="L179"/>
      <c r="M179"/>
      <c r="N179"/>
    </row>
    <row r="180" spans="1:14" s="50" customFormat="1" hidden="1" x14ac:dyDescent="0.45">
      <c r="A180" s="108">
        <v>178</v>
      </c>
      <c r="B180" s="109" t="s">
        <v>37</v>
      </c>
      <c r="C180" s="118" t="s">
        <v>209</v>
      </c>
      <c r="D180" s="118" t="s">
        <v>239</v>
      </c>
      <c r="E180" s="109" t="s">
        <v>240</v>
      </c>
      <c r="F180" s="108" t="s">
        <v>24</v>
      </c>
      <c r="G180" s="108"/>
      <c r="H180" s="115" t="s">
        <v>1238</v>
      </c>
      <c r="I180" s="118" t="s">
        <v>40</v>
      </c>
      <c r="K180"/>
      <c r="L180"/>
      <c r="M180"/>
      <c r="N180"/>
    </row>
    <row r="181" spans="1:14" s="50" customFormat="1" hidden="1" x14ac:dyDescent="0.45">
      <c r="A181" s="108">
        <v>179</v>
      </c>
      <c r="B181" s="109" t="s">
        <v>37</v>
      </c>
      <c r="C181" s="118" t="s">
        <v>209</v>
      </c>
      <c r="D181" s="118" t="s">
        <v>241</v>
      </c>
      <c r="E181" s="109" t="s">
        <v>242</v>
      </c>
      <c r="F181" s="108" t="s">
        <v>24</v>
      </c>
      <c r="G181" s="108"/>
      <c r="H181" s="115" t="s">
        <v>1238</v>
      </c>
      <c r="I181" s="118" t="s">
        <v>40</v>
      </c>
      <c r="K181"/>
      <c r="L181"/>
      <c r="M181"/>
      <c r="N181"/>
    </row>
    <row r="182" spans="1:14" s="50" customFormat="1" hidden="1" x14ac:dyDescent="0.45">
      <c r="A182" s="108">
        <v>180</v>
      </c>
      <c r="B182" s="109" t="s">
        <v>37</v>
      </c>
      <c r="C182" s="118" t="s">
        <v>209</v>
      </c>
      <c r="D182" s="118" t="s">
        <v>243</v>
      </c>
      <c r="E182" s="109" t="s">
        <v>244</v>
      </c>
      <c r="F182" s="108" t="s">
        <v>24</v>
      </c>
      <c r="G182" s="108"/>
      <c r="H182" s="115" t="s">
        <v>1238</v>
      </c>
      <c r="I182" s="118" t="s">
        <v>40</v>
      </c>
      <c r="K182"/>
      <c r="L182"/>
      <c r="M182"/>
      <c r="N182"/>
    </row>
    <row r="183" spans="1:14" s="50" customFormat="1" hidden="1" x14ac:dyDescent="0.45">
      <c r="A183" s="108">
        <v>181</v>
      </c>
      <c r="B183" s="109" t="s">
        <v>37</v>
      </c>
      <c r="C183" s="118" t="s">
        <v>209</v>
      </c>
      <c r="D183" s="118" t="s">
        <v>245</v>
      </c>
      <c r="E183" s="109" t="s">
        <v>246</v>
      </c>
      <c r="F183" s="108" t="s">
        <v>24</v>
      </c>
      <c r="G183" s="108"/>
      <c r="H183" s="115" t="s">
        <v>1143</v>
      </c>
      <c r="I183" s="118" t="s">
        <v>40</v>
      </c>
      <c r="K183"/>
      <c r="L183"/>
      <c r="M183"/>
      <c r="N183"/>
    </row>
    <row r="184" spans="1:14" hidden="1" x14ac:dyDescent="0.45">
      <c r="A184" s="70">
        <v>182</v>
      </c>
      <c r="B184" s="71" t="s">
        <v>37</v>
      </c>
      <c r="C184" s="72" t="s">
        <v>209</v>
      </c>
      <c r="D184" s="72" t="s">
        <v>247</v>
      </c>
      <c r="E184" s="71" t="s">
        <v>248</v>
      </c>
      <c r="F184" s="73" t="s">
        <v>24</v>
      </c>
      <c r="G184" s="73"/>
      <c r="H184" s="112"/>
      <c r="I184" s="72" t="s">
        <v>52</v>
      </c>
      <c r="K184"/>
      <c r="L184"/>
      <c r="M184"/>
      <c r="N184"/>
    </row>
    <row r="185" spans="1:14" hidden="1" x14ac:dyDescent="0.45">
      <c r="A185" s="70">
        <v>183</v>
      </c>
      <c r="B185" s="74" t="s">
        <v>37</v>
      </c>
      <c r="C185" s="75" t="s">
        <v>209</v>
      </c>
      <c r="D185" s="75" t="s">
        <v>249</v>
      </c>
      <c r="E185" s="74" t="s">
        <v>250</v>
      </c>
      <c r="F185" s="73" t="s">
        <v>24</v>
      </c>
      <c r="G185" s="73"/>
      <c r="H185" s="112"/>
      <c r="I185" s="75" t="s">
        <v>55</v>
      </c>
      <c r="K185"/>
      <c r="L185"/>
      <c r="M185"/>
      <c r="N185"/>
    </row>
    <row r="186" spans="1:14" hidden="1" x14ac:dyDescent="0.45">
      <c r="A186" s="70">
        <v>184</v>
      </c>
      <c r="B186" s="74" t="s">
        <v>37</v>
      </c>
      <c r="C186" s="75" t="s">
        <v>209</v>
      </c>
      <c r="D186" s="75" t="s">
        <v>251</v>
      </c>
      <c r="E186" s="74" t="s">
        <v>252</v>
      </c>
      <c r="F186" s="73" t="s">
        <v>24</v>
      </c>
      <c r="G186" s="73"/>
      <c r="H186" s="112"/>
      <c r="I186" s="75" t="s">
        <v>57</v>
      </c>
      <c r="K186"/>
      <c r="L186"/>
      <c r="M186"/>
      <c r="N186"/>
    </row>
    <row r="187" spans="1:14" hidden="1" x14ac:dyDescent="0.45">
      <c r="A187" s="70">
        <v>185</v>
      </c>
      <c r="B187" s="74" t="s">
        <v>37</v>
      </c>
      <c r="C187" s="75" t="s">
        <v>209</v>
      </c>
      <c r="D187" s="75" t="s">
        <v>253</v>
      </c>
      <c r="E187" s="74" t="s">
        <v>254</v>
      </c>
      <c r="F187" s="73" t="s">
        <v>24</v>
      </c>
      <c r="G187" s="73"/>
      <c r="H187" s="112"/>
      <c r="I187" s="75" t="s">
        <v>57</v>
      </c>
      <c r="K187"/>
      <c r="L187"/>
      <c r="M187"/>
      <c r="N187"/>
    </row>
    <row r="188" spans="1:14" hidden="1" x14ac:dyDescent="0.45">
      <c r="A188" s="70">
        <v>186</v>
      </c>
      <c r="B188" s="74" t="s">
        <v>37</v>
      </c>
      <c r="C188" s="75" t="s">
        <v>209</v>
      </c>
      <c r="D188" s="75" t="s">
        <v>255</v>
      </c>
      <c r="E188" s="76" t="s">
        <v>256</v>
      </c>
      <c r="F188" s="73" t="s">
        <v>24</v>
      </c>
      <c r="G188" s="73"/>
      <c r="H188" s="112"/>
      <c r="I188" s="75" t="s">
        <v>57</v>
      </c>
      <c r="K188"/>
      <c r="L188"/>
      <c r="M188"/>
      <c r="N188"/>
    </row>
    <row r="189" spans="1:14" x14ac:dyDescent="0.45">
      <c r="H189" s="179"/>
      <c r="K189"/>
      <c r="L189"/>
      <c r="M189"/>
      <c r="N189"/>
    </row>
    <row r="190" spans="1:14" x14ac:dyDescent="0.45">
      <c r="K190"/>
      <c r="L190"/>
      <c r="M190"/>
      <c r="N190"/>
    </row>
  </sheetData>
  <mergeCells count="1">
    <mergeCell ref="A1:I1"/>
  </mergeCells>
  <phoneticPr fontId="33" type="noConversion"/>
  <dataValidations count="2">
    <dataValidation type="list" allowBlank="1" showInputMessage="1" showErrorMessage="1" sqref="I172 I181 I3:I168 I175:I177 I183:I188" xr:uid="{00000000-0002-0000-0100-000000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  <dataValidation type="list" errorStyle="warning" allowBlank="1" showErrorMessage="1" sqref="I182 I173:I174" xr:uid="{00000000-0002-0000-01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topLeftCell="A45" zoomScale="80" zoomScaleNormal="80" workbookViewId="0">
      <selection activeCell="C3" sqref="C3:C59"/>
    </sheetView>
  </sheetViews>
  <sheetFormatPr defaultColWidth="9" defaultRowHeight="13.8" x14ac:dyDescent="0.25"/>
  <cols>
    <col min="2" max="2" width="17.21875" customWidth="1"/>
    <col min="3" max="3" width="11.44140625" customWidth="1"/>
    <col min="5" max="5" width="13.44140625" customWidth="1"/>
    <col min="6" max="6" width="15.88671875"/>
    <col min="7" max="7" width="10.44140625" customWidth="1"/>
    <col min="9" max="9" width="20.33203125" customWidth="1"/>
    <col min="10" max="10" width="18.44140625" customWidth="1"/>
    <col min="11" max="11" width="51.5546875" customWidth="1"/>
    <col min="12" max="12" width="33.5546875" customWidth="1"/>
    <col min="13" max="13" width="38.77734375" customWidth="1"/>
    <col min="14" max="14" width="25.109375" customWidth="1"/>
    <col min="15" max="15" width="19.109375" customWidth="1"/>
    <col min="16" max="16" width="17.21875" customWidth="1"/>
  </cols>
  <sheetData>
    <row r="1" spans="1:16" ht="32.4" x14ac:dyDescent="0.25">
      <c r="A1" s="130" t="s">
        <v>257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6" s="37" customFormat="1" ht="43.05" customHeight="1" x14ac:dyDescent="0.25">
      <c r="A2" s="7" t="s">
        <v>28</v>
      </c>
      <c r="B2" s="45" t="s">
        <v>258</v>
      </c>
      <c r="C2" s="131" t="s">
        <v>35</v>
      </c>
      <c r="D2" s="132"/>
      <c r="E2" s="89" t="s">
        <v>1524</v>
      </c>
      <c r="F2" s="28" t="s">
        <v>31</v>
      </c>
      <c r="G2" s="28" t="s">
        <v>32</v>
      </c>
      <c r="H2" s="28" t="s">
        <v>259</v>
      </c>
      <c r="I2" s="28" t="s">
        <v>260</v>
      </c>
      <c r="J2" s="28" t="s">
        <v>261</v>
      </c>
      <c r="K2" s="49" t="s">
        <v>262</v>
      </c>
      <c r="L2" s="29" t="s">
        <v>263</v>
      </c>
      <c r="M2" s="28" t="s">
        <v>264</v>
      </c>
      <c r="N2" s="28" t="s">
        <v>5</v>
      </c>
      <c r="O2" s="28" t="s">
        <v>265</v>
      </c>
      <c r="P2" s="28" t="s">
        <v>266</v>
      </c>
    </row>
    <row r="3" spans="1:16" s="44" customFormat="1" ht="22.95" customHeight="1" x14ac:dyDescent="0.25">
      <c r="A3" s="3">
        <v>1</v>
      </c>
      <c r="B3" s="4" t="s">
        <v>267</v>
      </c>
      <c r="C3" s="39" t="s">
        <v>268</v>
      </c>
      <c r="D3" s="133" t="s">
        <v>269</v>
      </c>
      <c r="E3" s="136">
        <f>COUNTA(M3:M13)/10</f>
        <v>0</v>
      </c>
      <c r="F3" s="5">
        <v>1821101001</v>
      </c>
      <c r="G3" s="5" t="s">
        <v>270</v>
      </c>
      <c r="H3" s="5" t="s">
        <v>271</v>
      </c>
      <c r="I3" s="39" t="s">
        <v>272</v>
      </c>
      <c r="J3" s="5">
        <v>18703957788</v>
      </c>
      <c r="K3" s="5" t="s">
        <v>273</v>
      </c>
      <c r="L3" s="39"/>
      <c r="M3" s="85"/>
      <c r="N3" s="39"/>
      <c r="O3" s="39"/>
      <c r="P3" s="39"/>
    </row>
    <row r="4" spans="1:16" s="44" customFormat="1" ht="22.95" customHeight="1" x14ac:dyDescent="0.25">
      <c r="A4" s="3">
        <v>2</v>
      </c>
      <c r="B4" s="4" t="s">
        <v>267</v>
      </c>
      <c r="C4" s="39" t="s">
        <v>268</v>
      </c>
      <c r="D4" s="134"/>
      <c r="E4" s="137"/>
      <c r="F4" s="5">
        <v>1821101002</v>
      </c>
      <c r="G4" s="5" t="s">
        <v>85</v>
      </c>
      <c r="H4" s="5" t="s">
        <v>271</v>
      </c>
      <c r="I4" s="39" t="s">
        <v>272</v>
      </c>
      <c r="J4" s="5">
        <v>18339833294</v>
      </c>
      <c r="K4" s="5" t="s">
        <v>274</v>
      </c>
      <c r="L4" s="4" t="s">
        <v>59</v>
      </c>
      <c r="M4" s="85"/>
      <c r="N4" s="39"/>
      <c r="O4" s="39"/>
      <c r="P4" s="39"/>
    </row>
    <row r="5" spans="1:16" s="44" customFormat="1" ht="22.95" customHeight="1" x14ac:dyDescent="0.25">
      <c r="A5" s="3">
        <v>3</v>
      </c>
      <c r="B5" s="4" t="s">
        <v>267</v>
      </c>
      <c r="C5" s="39" t="s">
        <v>268</v>
      </c>
      <c r="D5" s="134"/>
      <c r="E5" s="137"/>
      <c r="F5" s="5">
        <v>1821101003</v>
      </c>
      <c r="G5" s="5" t="s">
        <v>275</v>
      </c>
      <c r="H5" s="5" t="s">
        <v>271</v>
      </c>
      <c r="I5" s="39" t="s">
        <v>272</v>
      </c>
      <c r="J5" s="5">
        <v>13790036367</v>
      </c>
      <c r="K5" s="5" t="s">
        <v>276</v>
      </c>
      <c r="L5" s="39"/>
      <c r="M5" s="39"/>
      <c r="N5" s="39"/>
      <c r="O5" s="39"/>
      <c r="P5" s="39"/>
    </row>
    <row r="6" spans="1:16" s="44" customFormat="1" ht="22.95" customHeight="1" x14ac:dyDescent="0.25">
      <c r="A6" s="3">
        <v>4</v>
      </c>
      <c r="B6" s="4" t="s">
        <v>267</v>
      </c>
      <c r="C6" s="39" t="s">
        <v>268</v>
      </c>
      <c r="D6" s="134"/>
      <c r="E6" s="137"/>
      <c r="F6" s="5">
        <v>1821101004</v>
      </c>
      <c r="G6" s="5" t="s">
        <v>70</v>
      </c>
      <c r="H6" s="5" t="s">
        <v>271</v>
      </c>
      <c r="I6" s="39" t="s">
        <v>272</v>
      </c>
      <c r="J6" s="5">
        <v>18593411596</v>
      </c>
      <c r="K6" s="5" t="s">
        <v>277</v>
      </c>
      <c r="L6" s="4" t="s">
        <v>40</v>
      </c>
      <c r="M6" s="85"/>
      <c r="N6" s="39"/>
      <c r="O6" s="39"/>
      <c r="P6" s="39"/>
    </row>
    <row r="7" spans="1:16" s="44" customFormat="1" ht="22.95" customHeight="1" x14ac:dyDescent="0.25">
      <c r="A7" s="3">
        <v>5</v>
      </c>
      <c r="B7" s="4" t="s">
        <v>267</v>
      </c>
      <c r="C7" s="39" t="s">
        <v>268</v>
      </c>
      <c r="D7" s="134"/>
      <c r="E7" s="137"/>
      <c r="F7" s="5">
        <v>1821101005</v>
      </c>
      <c r="G7" s="5" t="s">
        <v>278</v>
      </c>
      <c r="H7" s="5" t="s">
        <v>271</v>
      </c>
      <c r="I7" s="39" t="s">
        <v>272</v>
      </c>
      <c r="J7" s="5">
        <v>15645971758</v>
      </c>
      <c r="K7" s="5" t="s">
        <v>279</v>
      </c>
      <c r="L7" s="39"/>
      <c r="M7" s="39"/>
      <c r="N7" s="39"/>
      <c r="O7" s="39"/>
      <c r="P7" s="39"/>
    </row>
    <row r="8" spans="1:16" s="44" customFormat="1" ht="22.95" customHeight="1" x14ac:dyDescent="0.25">
      <c r="A8" s="3">
        <v>6</v>
      </c>
      <c r="B8" s="4" t="s">
        <v>267</v>
      </c>
      <c r="C8" s="39" t="s">
        <v>268</v>
      </c>
      <c r="D8" s="134"/>
      <c r="E8" s="137"/>
      <c r="F8" s="5">
        <v>1821101006</v>
      </c>
      <c r="G8" s="5" t="s">
        <v>69</v>
      </c>
      <c r="H8" s="5" t="s">
        <v>271</v>
      </c>
      <c r="I8" s="39" t="s">
        <v>272</v>
      </c>
      <c r="J8" s="5">
        <v>18176127462</v>
      </c>
      <c r="K8" s="5" t="s">
        <v>280</v>
      </c>
      <c r="L8" s="4" t="s">
        <v>40</v>
      </c>
      <c r="M8" s="39"/>
      <c r="N8" s="39"/>
      <c r="O8" s="39"/>
      <c r="P8" s="39"/>
    </row>
    <row r="9" spans="1:16" s="44" customFormat="1" ht="22.95" customHeight="1" x14ac:dyDescent="0.25">
      <c r="A9" s="3">
        <v>7</v>
      </c>
      <c r="B9" s="4" t="s">
        <v>267</v>
      </c>
      <c r="C9" s="39" t="s">
        <v>268</v>
      </c>
      <c r="D9" s="134"/>
      <c r="E9" s="137"/>
      <c r="F9" s="5">
        <v>1821101007</v>
      </c>
      <c r="G9" s="5" t="s">
        <v>281</v>
      </c>
      <c r="H9" s="5" t="s">
        <v>271</v>
      </c>
      <c r="I9" s="39" t="s">
        <v>272</v>
      </c>
      <c r="J9" s="5">
        <v>15577066860</v>
      </c>
      <c r="K9" s="5" t="s">
        <v>282</v>
      </c>
      <c r="L9" s="39"/>
      <c r="M9" s="39"/>
      <c r="N9" s="39"/>
      <c r="O9" s="39"/>
      <c r="P9" s="39"/>
    </row>
    <row r="10" spans="1:16" s="44" customFormat="1" ht="22.95" customHeight="1" x14ac:dyDescent="0.25">
      <c r="A10" s="3">
        <v>8</v>
      </c>
      <c r="B10" s="4" t="s">
        <v>267</v>
      </c>
      <c r="C10" s="39" t="s">
        <v>268</v>
      </c>
      <c r="D10" s="134"/>
      <c r="E10" s="137"/>
      <c r="F10" s="5">
        <v>1821101008</v>
      </c>
      <c r="G10" s="5" t="s">
        <v>283</v>
      </c>
      <c r="H10" s="5" t="s">
        <v>271</v>
      </c>
      <c r="I10" s="39" t="s">
        <v>272</v>
      </c>
      <c r="J10" s="5">
        <v>15078266295</v>
      </c>
      <c r="K10" s="5" t="s">
        <v>284</v>
      </c>
      <c r="L10" s="39"/>
      <c r="M10" s="39"/>
      <c r="N10" s="39"/>
      <c r="O10" s="39"/>
      <c r="P10" s="39"/>
    </row>
    <row r="11" spans="1:16" s="44" customFormat="1" ht="22.95" customHeight="1" x14ac:dyDescent="0.25">
      <c r="A11" s="3">
        <v>9</v>
      </c>
      <c r="B11" s="4" t="s">
        <v>285</v>
      </c>
      <c r="C11" s="39" t="s">
        <v>268</v>
      </c>
      <c r="D11" s="134"/>
      <c r="E11" s="137"/>
      <c r="F11" s="5" t="s">
        <v>286</v>
      </c>
      <c r="G11" s="5" t="s">
        <v>78</v>
      </c>
      <c r="H11" s="5" t="s">
        <v>287</v>
      </c>
      <c r="I11" s="39" t="s">
        <v>272</v>
      </c>
      <c r="J11" s="5">
        <v>13977091610</v>
      </c>
      <c r="K11" s="26" t="s">
        <v>288</v>
      </c>
      <c r="L11" s="4" t="s">
        <v>40</v>
      </c>
      <c r="M11" s="39"/>
      <c r="N11" s="39"/>
      <c r="O11" s="39"/>
      <c r="P11" s="39"/>
    </row>
    <row r="12" spans="1:16" s="44" customFormat="1" ht="22.95" customHeight="1" x14ac:dyDescent="0.25">
      <c r="A12" s="3">
        <v>10</v>
      </c>
      <c r="B12" s="4" t="s">
        <v>289</v>
      </c>
      <c r="C12" s="39" t="s">
        <v>268</v>
      </c>
      <c r="D12" s="135"/>
      <c r="E12" s="138"/>
      <c r="F12" s="5">
        <v>1821101011</v>
      </c>
      <c r="G12" s="5" t="s">
        <v>68</v>
      </c>
      <c r="H12" s="5" t="s">
        <v>287</v>
      </c>
      <c r="I12" s="39" t="s">
        <v>272</v>
      </c>
      <c r="J12" s="5">
        <v>15278239343</v>
      </c>
      <c r="K12" s="5" t="s">
        <v>290</v>
      </c>
      <c r="L12" s="4" t="s">
        <v>40</v>
      </c>
      <c r="M12" s="39"/>
      <c r="N12" s="39"/>
      <c r="O12" s="39"/>
      <c r="P12" s="39"/>
    </row>
    <row r="13" spans="1:16" s="44" customFormat="1" ht="22.95" customHeight="1" x14ac:dyDescent="0.25">
      <c r="A13" s="3">
        <v>11</v>
      </c>
      <c r="B13" s="4" t="s">
        <v>291</v>
      </c>
      <c r="C13" s="39" t="s">
        <v>292</v>
      </c>
      <c r="D13" s="133" t="s">
        <v>269</v>
      </c>
      <c r="E13" s="136">
        <f>COUNTA(M13:M22)/10</f>
        <v>0</v>
      </c>
      <c r="F13" s="5">
        <v>1821101012</v>
      </c>
      <c r="G13" s="5" t="s">
        <v>293</v>
      </c>
      <c r="H13" s="5" t="s">
        <v>287</v>
      </c>
      <c r="I13" s="39" t="s">
        <v>272</v>
      </c>
      <c r="J13" s="5">
        <v>18978480055</v>
      </c>
      <c r="K13" s="5" t="s">
        <v>294</v>
      </c>
      <c r="L13" s="39"/>
      <c r="M13" s="39"/>
      <c r="N13" s="39"/>
      <c r="O13" s="39"/>
      <c r="P13" s="39"/>
    </row>
    <row r="14" spans="1:16" s="44" customFormat="1" ht="22.95" customHeight="1" x14ac:dyDescent="0.25">
      <c r="A14" s="3">
        <v>12</v>
      </c>
      <c r="B14" s="4" t="s">
        <v>295</v>
      </c>
      <c r="C14" s="39" t="s">
        <v>292</v>
      </c>
      <c r="D14" s="134"/>
      <c r="E14" s="137"/>
      <c r="F14" s="5">
        <v>1821101013</v>
      </c>
      <c r="G14" s="5" t="s">
        <v>81</v>
      </c>
      <c r="H14" s="5" t="s">
        <v>287</v>
      </c>
      <c r="I14" s="39" t="s">
        <v>272</v>
      </c>
      <c r="J14" s="5">
        <v>15116686916</v>
      </c>
      <c r="K14" s="5" t="s">
        <v>296</v>
      </c>
      <c r="L14" s="4" t="s">
        <v>50</v>
      </c>
      <c r="M14" s="39"/>
      <c r="N14" s="39"/>
      <c r="O14" s="39"/>
      <c r="P14" s="39"/>
    </row>
    <row r="15" spans="1:16" s="44" customFormat="1" ht="22.95" customHeight="1" x14ac:dyDescent="0.25">
      <c r="A15" s="3">
        <v>13</v>
      </c>
      <c r="B15" s="4" t="s">
        <v>291</v>
      </c>
      <c r="C15" s="39" t="s">
        <v>292</v>
      </c>
      <c r="D15" s="134"/>
      <c r="E15" s="137"/>
      <c r="F15" s="5">
        <v>1821101014</v>
      </c>
      <c r="G15" s="5" t="s">
        <v>297</v>
      </c>
      <c r="H15" s="5" t="s">
        <v>287</v>
      </c>
      <c r="I15" s="39" t="s">
        <v>272</v>
      </c>
      <c r="J15" s="5">
        <v>18877787334</v>
      </c>
      <c r="K15" s="5" t="s">
        <v>298</v>
      </c>
      <c r="L15" s="39"/>
      <c r="M15" s="39"/>
      <c r="N15" s="39"/>
      <c r="O15" s="39"/>
      <c r="P15" s="39"/>
    </row>
    <row r="16" spans="1:16" s="44" customFormat="1" ht="22.95" customHeight="1" x14ac:dyDescent="0.25">
      <c r="A16" s="3">
        <v>14</v>
      </c>
      <c r="B16" s="4" t="s">
        <v>291</v>
      </c>
      <c r="C16" s="39" t="s">
        <v>292</v>
      </c>
      <c r="D16" s="134"/>
      <c r="E16" s="137"/>
      <c r="F16" s="5">
        <v>1821101015</v>
      </c>
      <c r="G16" s="5" t="s">
        <v>299</v>
      </c>
      <c r="H16" s="5" t="s">
        <v>287</v>
      </c>
      <c r="I16" s="39" t="s">
        <v>272</v>
      </c>
      <c r="J16" s="5">
        <v>13877141922</v>
      </c>
      <c r="K16" s="5" t="s">
        <v>300</v>
      </c>
      <c r="L16" s="39"/>
      <c r="M16" s="39"/>
      <c r="N16" s="39"/>
      <c r="O16" s="39"/>
      <c r="P16" s="39"/>
    </row>
    <row r="17" spans="1:16" s="44" customFormat="1" ht="22.95" customHeight="1" x14ac:dyDescent="0.25">
      <c r="A17" s="3">
        <v>15</v>
      </c>
      <c r="B17" s="4" t="s">
        <v>295</v>
      </c>
      <c r="C17" s="39" t="s">
        <v>292</v>
      </c>
      <c r="D17" s="134"/>
      <c r="E17" s="137"/>
      <c r="F17" s="5">
        <v>1821101016</v>
      </c>
      <c r="G17" s="5" t="s">
        <v>86</v>
      </c>
      <c r="H17" s="5" t="s">
        <v>287</v>
      </c>
      <c r="I17" s="39" t="s">
        <v>272</v>
      </c>
      <c r="J17" s="5">
        <v>15086825859</v>
      </c>
      <c r="K17" s="5" t="s">
        <v>301</v>
      </c>
      <c r="L17" s="4" t="s">
        <v>59</v>
      </c>
      <c r="M17" s="39"/>
      <c r="N17" s="39"/>
      <c r="O17" s="39"/>
      <c r="P17" s="39"/>
    </row>
    <row r="18" spans="1:16" s="44" customFormat="1" ht="22.95" customHeight="1" x14ac:dyDescent="0.25">
      <c r="A18" s="3">
        <v>16</v>
      </c>
      <c r="B18" s="4" t="s">
        <v>289</v>
      </c>
      <c r="C18" s="39" t="s">
        <v>292</v>
      </c>
      <c r="D18" s="134"/>
      <c r="E18" s="137"/>
      <c r="F18" s="5">
        <v>1821101017</v>
      </c>
      <c r="G18" s="5" t="s">
        <v>80</v>
      </c>
      <c r="H18" s="5" t="s">
        <v>287</v>
      </c>
      <c r="I18" s="39" t="s">
        <v>272</v>
      </c>
      <c r="J18" s="5">
        <v>18775562087</v>
      </c>
      <c r="K18" s="5" t="s">
        <v>302</v>
      </c>
      <c r="L18" s="4" t="s">
        <v>52</v>
      </c>
      <c r="M18" s="39"/>
      <c r="N18" s="39"/>
      <c r="O18" s="39"/>
      <c r="P18" s="39"/>
    </row>
    <row r="19" spans="1:16" s="44" customFormat="1" ht="22.95" customHeight="1" x14ac:dyDescent="0.25">
      <c r="A19" s="3">
        <v>17</v>
      </c>
      <c r="B19" s="4" t="s">
        <v>285</v>
      </c>
      <c r="C19" s="39" t="s">
        <v>292</v>
      </c>
      <c r="D19" s="134"/>
      <c r="E19" s="137"/>
      <c r="F19" s="5">
        <v>1821101018</v>
      </c>
      <c r="G19" s="5" t="s">
        <v>66</v>
      </c>
      <c r="H19" s="5" t="s">
        <v>287</v>
      </c>
      <c r="I19" s="39" t="s">
        <v>272</v>
      </c>
      <c r="J19" s="5">
        <v>15078269372</v>
      </c>
      <c r="K19" s="5" t="s">
        <v>303</v>
      </c>
      <c r="L19" s="4" t="s">
        <v>40</v>
      </c>
      <c r="M19" s="39"/>
      <c r="N19" s="39"/>
      <c r="O19" s="39"/>
      <c r="P19" s="39"/>
    </row>
    <row r="20" spans="1:16" s="44" customFormat="1" ht="22.95" customHeight="1" x14ac:dyDescent="0.25">
      <c r="A20" s="3">
        <v>18</v>
      </c>
      <c r="B20" s="4" t="s">
        <v>304</v>
      </c>
      <c r="C20" s="39" t="s">
        <v>292</v>
      </c>
      <c r="D20" s="134"/>
      <c r="E20" s="137"/>
      <c r="F20" s="5">
        <v>1821101019</v>
      </c>
      <c r="G20" s="5" t="s">
        <v>76</v>
      </c>
      <c r="H20" s="5" t="s">
        <v>287</v>
      </c>
      <c r="I20" s="39" t="s">
        <v>272</v>
      </c>
      <c r="J20" s="5">
        <v>18775438744</v>
      </c>
      <c r="K20" s="5" t="s">
        <v>305</v>
      </c>
      <c r="L20" s="4" t="s">
        <v>40</v>
      </c>
      <c r="M20" s="39"/>
      <c r="N20" s="39"/>
      <c r="O20" s="39"/>
      <c r="P20" s="39"/>
    </row>
    <row r="21" spans="1:16" s="44" customFormat="1" ht="22.95" customHeight="1" x14ac:dyDescent="0.25">
      <c r="A21" s="3">
        <v>19</v>
      </c>
      <c r="B21" s="4" t="s">
        <v>295</v>
      </c>
      <c r="C21" s="39" t="s">
        <v>292</v>
      </c>
      <c r="D21" s="134"/>
      <c r="E21" s="137"/>
      <c r="F21" s="5">
        <v>1821101020</v>
      </c>
      <c r="G21" s="5" t="s">
        <v>65</v>
      </c>
      <c r="H21" s="5" t="s">
        <v>287</v>
      </c>
      <c r="I21" s="39" t="s">
        <v>272</v>
      </c>
      <c r="J21" s="5">
        <v>13557439834</v>
      </c>
      <c r="K21" s="5" t="s">
        <v>306</v>
      </c>
      <c r="L21" s="4" t="s">
        <v>40</v>
      </c>
      <c r="M21" s="39"/>
      <c r="N21" s="39"/>
      <c r="O21" s="39"/>
      <c r="P21" s="39"/>
    </row>
    <row r="22" spans="1:16" s="44" customFormat="1" ht="22.95" customHeight="1" x14ac:dyDescent="0.25">
      <c r="A22" s="3">
        <v>20</v>
      </c>
      <c r="B22" s="4" t="s">
        <v>307</v>
      </c>
      <c r="C22" s="39" t="s">
        <v>292</v>
      </c>
      <c r="D22" s="135"/>
      <c r="E22" s="138"/>
      <c r="F22" s="5" t="s">
        <v>308</v>
      </c>
      <c r="G22" s="5" t="s">
        <v>309</v>
      </c>
      <c r="H22" s="5" t="s">
        <v>287</v>
      </c>
      <c r="I22" s="39" t="s">
        <v>272</v>
      </c>
      <c r="J22" s="5">
        <v>15575575825</v>
      </c>
      <c r="K22" s="5" t="s">
        <v>310</v>
      </c>
      <c r="L22" s="39"/>
      <c r="M22" s="39"/>
      <c r="N22" s="39"/>
      <c r="O22" s="39"/>
      <c r="P22" s="39"/>
    </row>
    <row r="23" spans="1:16" s="44" customFormat="1" ht="22.95" customHeight="1" x14ac:dyDescent="0.25">
      <c r="A23" s="3">
        <v>21</v>
      </c>
      <c r="B23" s="4" t="s">
        <v>295</v>
      </c>
      <c r="C23" s="39" t="s">
        <v>311</v>
      </c>
      <c r="D23" s="133" t="s">
        <v>312</v>
      </c>
      <c r="E23" s="136">
        <f>COUNTA(M23:M31)/9</f>
        <v>0.1111111111111111</v>
      </c>
      <c r="F23" s="5">
        <v>1821101022</v>
      </c>
      <c r="G23" s="5" t="s">
        <v>83</v>
      </c>
      <c r="H23" s="5" t="s">
        <v>287</v>
      </c>
      <c r="I23" s="39" t="s">
        <v>272</v>
      </c>
      <c r="J23" s="5">
        <v>17607740165</v>
      </c>
      <c r="K23" s="5" t="s">
        <v>313</v>
      </c>
      <c r="L23" s="4" t="s">
        <v>50</v>
      </c>
      <c r="M23" s="39"/>
      <c r="N23" s="39"/>
      <c r="O23" s="39"/>
      <c r="P23" s="39"/>
    </row>
    <row r="24" spans="1:16" s="44" customFormat="1" ht="22.95" customHeight="1" x14ac:dyDescent="0.25">
      <c r="A24" s="3">
        <v>22</v>
      </c>
      <c r="B24" s="4" t="s">
        <v>285</v>
      </c>
      <c r="C24" s="39" t="s">
        <v>311</v>
      </c>
      <c r="D24" s="134"/>
      <c r="E24" s="137"/>
      <c r="F24" s="5">
        <v>1821101023</v>
      </c>
      <c r="G24" s="5" t="s">
        <v>73</v>
      </c>
      <c r="H24" s="5" t="s">
        <v>287</v>
      </c>
      <c r="I24" s="39" t="s">
        <v>272</v>
      </c>
      <c r="J24" s="5">
        <v>18485820546</v>
      </c>
      <c r="K24" s="5" t="s">
        <v>314</v>
      </c>
      <c r="L24" s="4" t="s">
        <v>40</v>
      </c>
      <c r="M24" s="39"/>
      <c r="N24" s="39"/>
      <c r="O24" s="39"/>
      <c r="P24" s="39"/>
    </row>
    <row r="25" spans="1:16" s="44" customFormat="1" ht="22.95" customHeight="1" x14ac:dyDescent="0.25">
      <c r="A25" s="3">
        <v>23</v>
      </c>
      <c r="B25" s="4" t="s">
        <v>315</v>
      </c>
      <c r="C25" s="39" t="s">
        <v>311</v>
      </c>
      <c r="D25" s="134"/>
      <c r="E25" s="137"/>
      <c r="F25" s="5">
        <v>1821101024</v>
      </c>
      <c r="G25" s="5" t="s">
        <v>84</v>
      </c>
      <c r="H25" s="5" t="s">
        <v>287</v>
      </c>
      <c r="I25" s="39" t="s">
        <v>272</v>
      </c>
      <c r="J25" s="5">
        <v>18778719314</v>
      </c>
      <c r="K25" s="5" t="s">
        <v>316</v>
      </c>
      <c r="L25" s="4" t="s">
        <v>59</v>
      </c>
      <c r="M25" s="39"/>
      <c r="N25" s="39"/>
      <c r="O25" s="39"/>
      <c r="P25" s="39"/>
    </row>
    <row r="26" spans="1:16" s="44" customFormat="1" ht="22.95" customHeight="1" x14ac:dyDescent="0.25">
      <c r="A26" s="3">
        <v>24</v>
      </c>
      <c r="B26" s="3" t="s">
        <v>315</v>
      </c>
      <c r="C26" s="39" t="s">
        <v>311</v>
      </c>
      <c r="D26" s="134"/>
      <c r="E26" s="137"/>
      <c r="F26" s="26">
        <v>1821101025</v>
      </c>
      <c r="G26" s="26" t="s">
        <v>317</v>
      </c>
      <c r="H26" s="26" t="s">
        <v>287</v>
      </c>
      <c r="I26" s="39" t="s">
        <v>272</v>
      </c>
      <c r="J26" s="26">
        <v>18323998125</v>
      </c>
      <c r="K26" s="26" t="s">
        <v>318</v>
      </c>
      <c r="L26" s="39"/>
      <c r="M26" s="39" t="s">
        <v>319</v>
      </c>
      <c r="N26" s="39">
        <v>10</v>
      </c>
      <c r="O26" s="39" t="s">
        <v>320</v>
      </c>
      <c r="P26" s="39" t="s">
        <v>321</v>
      </c>
    </row>
    <row r="27" spans="1:16" s="44" customFormat="1" ht="22.95" customHeight="1" x14ac:dyDescent="0.25">
      <c r="A27" s="3">
        <v>25</v>
      </c>
      <c r="B27" s="4" t="s">
        <v>307</v>
      </c>
      <c r="C27" s="39" t="s">
        <v>311</v>
      </c>
      <c r="D27" s="134"/>
      <c r="E27" s="137"/>
      <c r="F27" s="5">
        <v>1821101026</v>
      </c>
      <c r="G27" s="5" t="s">
        <v>322</v>
      </c>
      <c r="H27" s="5" t="s">
        <v>287</v>
      </c>
      <c r="I27" s="39" t="s">
        <v>272</v>
      </c>
      <c r="J27" s="5">
        <v>18977025231</v>
      </c>
      <c r="K27" s="5" t="s">
        <v>323</v>
      </c>
      <c r="L27" s="39"/>
      <c r="M27" s="39"/>
      <c r="N27" s="39"/>
      <c r="O27" s="39"/>
      <c r="P27" s="39"/>
    </row>
    <row r="28" spans="1:16" s="44" customFormat="1" ht="22.95" customHeight="1" x14ac:dyDescent="0.25">
      <c r="A28" s="3">
        <v>26</v>
      </c>
      <c r="B28" s="4" t="s">
        <v>315</v>
      </c>
      <c r="C28" s="39" t="s">
        <v>311</v>
      </c>
      <c r="D28" s="134"/>
      <c r="E28" s="137"/>
      <c r="F28" s="5">
        <v>1821101027</v>
      </c>
      <c r="G28" s="5" t="s">
        <v>324</v>
      </c>
      <c r="H28" s="5" t="s">
        <v>287</v>
      </c>
      <c r="I28" s="39" t="s">
        <v>272</v>
      </c>
      <c r="J28" s="5">
        <v>17700575352</v>
      </c>
      <c r="K28" s="5" t="s">
        <v>325</v>
      </c>
      <c r="L28" s="39"/>
      <c r="M28" s="39"/>
      <c r="N28" s="39"/>
      <c r="O28" s="39"/>
      <c r="P28" s="39"/>
    </row>
    <row r="29" spans="1:16" s="44" customFormat="1" ht="22.95" customHeight="1" x14ac:dyDescent="0.25">
      <c r="A29" s="3">
        <v>27</v>
      </c>
      <c r="B29" s="4" t="s">
        <v>304</v>
      </c>
      <c r="C29" s="39" t="s">
        <v>311</v>
      </c>
      <c r="D29" s="134"/>
      <c r="E29" s="137"/>
      <c r="F29" s="5">
        <v>1821101028</v>
      </c>
      <c r="G29" s="5" t="s">
        <v>326</v>
      </c>
      <c r="H29" s="5" t="s">
        <v>287</v>
      </c>
      <c r="I29" s="39" t="s">
        <v>272</v>
      </c>
      <c r="J29" s="5">
        <v>18278274689</v>
      </c>
      <c r="K29" s="5" t="s">
        <v>327</v>
      </c>
      <c r="L29" s="39"/>
      <c r="M29" s="39"/>
      <c r="N29" s="39"/>
      <c r="O29" s="39"/>
      <c r="P29" s="39"/>
    </row>
    <row r="30" spans="1:16" s="44" customFormat="1" ht="22.95" customHeight="1" x14ac:dyDescent="0.25">
      <c r="A30" s="3">
        <v>28</v>
      </c>
      <c r="B30" s="4" t="s">
        <v>304</v>
      </c>
      <c r="C30" s="39" t="s">
        <v>311</v>
      </c>
      <c r="D30" s="134"/>
      <c r="E30" s="137"/>
      <c r="F30" s="5">
        <v>1821101029</v>
      </c>
      <c r="G30" s="5" t="s">
        <v>328</v>
      </c>
      <c r="H30" s="5" t="s">
        <v>287</v>
      </c>
      <c r="I30" s="39" t="s">
        <v>272</v>
      </c>
      <c r="J30" s="5">
        <v>17360069885</v>
      </c>
      <c r="K30" s="87" t="s">
        <v>1523</v>
      </c>
      <c r="L30" s="39"/>
      <c r="M30" s="39"/>
      <c r="N30" s="39"/>
      <c r="O30" s="39"/>
      <c r="P30" s="39"/>
    </row>
    <row r="31" spans="1:16" s="44" customFormat="1" ht="22.95" customHeight="1" x14ac:dyDescent="0.25">
      <c r="A31" s="3">
        <v>29</v>
      </c>
      <c r="B31" s="4" t="s">
        <v>315</v>
      </c>
      <c r="C31" s="39" t="s">
        <v>311</v>
      </c>
      <c r="D31" s="135"/>
      <c r="E31" s="138"/>
      <c r="F31" s="5">
        <v>1821101030</v>
      </c>
      <c r="G31" s="5" t="s">
        <v>329</v>
      </c>
      <c r="H31" s="5" t="s">
        <v>287</v>
      </c>
      <c r="I31" s="39" t="s">
        <v>272</v>
      </c>
      <c r="J31" s="5">
        <v>13737505597</v>
      </c>
      <c r="K31" s="5" t="s">
        <v>330</v>
      </c>
      <c r="L31" s="39"/>
      <c r="M31" s="39"/>
      <c r="N31" s="39"/>
      <c r="O31" s="39"/>
      <c r="P31" s="39"/>
    </row>
    <row r="32" spans="1:16" s="44" customFormat="1" ht="22.95" customHeight="1" x14ac:dyDescent="0.25">
      <c r="A32" s="3">
        <v>30</v>
      </c>
      <c r="B32" s="4" t="s">
        <v>307</v>
      </c>
      <c r="C32" s="39" t="s">
        <v>331</v>
      </c>
      <c r="D32" s="133" t="s">
        <v>269</v>
      </c>
      <c r="E32" s="136">
        <f>COUNTA(M32:M41)/10</f>
        <v>0</v>
      </c>
      <c r="F32" s="5">
        <v>1821101031</v>
      </c>
      <c r="G32" s="5" t="s">
        <v>332</v>
      </c>
      <c r="H32" s="5" t="s">
        <v>287</v>
      </c>
      <c r="I32" s="39" t="s">
        <v>272</v>
      </c>
      <c r="J32" s="5">
        <v>19978302332</v>
      </c>
      <c r="K32" s="5" t="s">
        <v>333</v>
      </c>
      <c r="L32" s="39"/>
      <c r="M32" s="39"/>
      <c r="N32" s="39"/>
      <c r="O32" s="39"/>
      <c r="P32" s="39"/>
    </row>
    <row r="33" spans="1:16" s="44" customFormat="1" ht="22.95" customHeight="1" x14ac:dyDescent="0.25">
      <c r="A33" s="3">
        <v>31</v>
      </c>
      <c r="B33" s="4" t="s">
        <v>304</v>
      </c>
      <c r="C33" s="39" t="s">
        <v>331</v>
      </c>
      <c r="D33" s="134"/>
      <c r="E33" s="137"/>
      <c r="F33" s="5">
        <v>1821101032</v>
      </c>
      <c r="G33" s="5" t="s">
        <v>71</v>
      </c>
      <c r="H33" s="5" t="s">
        <v>287</v>
      </c>
      <c r="I33" s="39" t="s">
        <v>272</v>
      </c>
      <c r="J33" s="5">
        <v>18277782046</v>
      </c>
      <c r="K33" s="5" t="s">
        <v>334</v>
      </c>
      <c r="L33" s="4" t="s">
        <v>40</v>
      </c>
      <c r="M33" s="39"/>
      <c r="N33" s="39"/>
      <c r="O33" s="39"/>
      <c r="P33" s="39"/>
    </row>
    <row r="34" spans="1:16" s="44" customFormat="1" ht="22.95" customHeight="1" x14ac:dyDescent="0.25">
      <c r="A34" s="3">
        <v>32</v>
      </c>
      <c r="B34" s="4" t="s">
        <v>289</v>
      </c>
      <c r="C34" s="39" t="s">
        <v>331</v>
      </c>
      <c r="D34" s="134"/>
      <c r="E34" s="137"/>
      <c r="F34" s="5">
        <v>1821101033</v>
      </c>
      <c r="G34" s="5" t="s">
        <v>335</v>
      </c>
      <c r="H34" s="5" t="s">
        <v>287</v>
      </c>
      <c r="I34" s="39" t="s">
        <v>272</v>
      </c>
      <c r="J34" s="5">
        <v>13457250230</v>
      </c>
      <c r="K34" s="5" t="s">
        <v>336</v>
      </c>
      <c r="L34" s="39"/>
      <c r="M34" s="39"/>
      <c r="N34" s="39"/>
      <c r="O34" s="39"/>
      <c r="P34" s="39"/>
    </row>
    <row r="35" spans="1:16" s="44" customFormat="1" ht="22.95" customHeight="1" x14ac:dyDescent="0.25">
      <c r="A35" s="3">
        <v>33</v>
      </c>
      <c r="B35" s="4" t="s">
        <v>289</v>
      </c>
      <c r="C35" s="39" t="s">
        <v>331</v>
      </c>
      <c r="D35" s="134"/>
      <c r="E35" s="137"/>
      <c r="F35" s="5">
        <v>1821101034</v>
      </c>
      <c r="G35" s="5" t="s">
        <v>337</v>
      </c>
      <c r="H35" s="5" t="s">
        <v>287</v>
      </c>
      <c r="I35" s="39" t="s">
        <v>272</v>
      </c>
      <c r="J35" s="5">
        <v>13768062252</v>
      </c>
      <c r="K35" s="5" t="s">
        <v>338</v>
      </c>
      <c r="L35" s="39"/>
      <c r="M35" s="39"/>
      <c r="N35" s="39"/>
      <c r="O35" s="39"/>
      <c r="P35" s="39"/>
    </row>
    <row r="36" spans="1:16" s="44" customFormat="1" ht="22.95" customHeight="1" x14ac:dyDescent="0.25">
      <c r="A36" s="3">
        <v>34</v>
      </c>
      <c r="B36" s="4" t="s">
        <v>285</v>
      </c>
      <c r="C36" s="39" t="s">
        <v>331</v>
      </c>
      <c r="D36" s="134"/>
      <c r="E36" s="137"/>
      <c r="F36" s="5">
        <v>1821101035</v>
      </c>
      <c r="G36" s="5" t="s">
        <v>74</v>
      </c>
      <c r="H36" s="5" t="s">
        <v>287</v>
      </c>
      <c r="I36" s="39" t="s">
        <v>272</v>
      </c>
      <c r="J36" s="5">
        <v>18276175731</v>
      </c>
      <c r="K36" s="5" t="s">
        <v>339</v>
      </c>
      <c r="L36" s="4" t="s">
        <v>40</v>
      </c>
      <c r="M36" s="39"/>
      <c r="N36" s="39"/>
      <c r="O36" s="39"/>
      <c r="P36" s="39"/>
    </row>
    <row r="37" spans="1:16" s="44" customFormat="1" ht="22.95" customHeight="1" x14ac:dyDescent="0.25">
      <c r="A37" s="3">
        <v>35</v>
      </c>
      <c r="B37" s="4" t="s">
        <v>315</v>
      </c>
      <c r="C37" s="39" t="s">
        <v>331</v>
      </c>
      <c r="D37" s="134"/>
      <c r="E37" s="137"/>
      <c r="F37" s="5">
        <v>1821101036</v>
      </c>
      <c r="G37" s="5" t="s">
        <v>87</v>
      </c>
      <c r="H37" s="5" t="s">
        <v>287</v>
      </c>
      <c r="I37" s="39" t="s">
        <v>272</v>
      </c>
      <c r="J37" s="5">
        <v>13408209305</v>
      </c>
      <c r="K37" s="5" t="s">
        <v>340</v>
      </c>
      <c r="L37" s="4" t="s">
        <v>57</v>
      </c>
      <c r="M37" s="39"/>
      <c r="N37" s="39"/>
      <c r="O37" s="39"/>
      <c r="P37" s="39"/>
    </row>
    <row r="38" spans="1:16" s="44" customFormat="1" ht="22.95" customHeight="1" x14ac:dyDescent="0.25">
      <c r="A38" s="3">
        <v>36</v>
      </c>
      <c r="B38" s="4" t="s">
        <v>289</v>
      </c>
      <c r="C38" s="39" t="s">
        <v>331</v>
      </c>
      <c r="D38" s="134"/>
      <c r="E38" s="137"/>
      <c r="F38" s="5">
        <v>1821101037</v>
      </c>
      <c r="G38" s="5" t="s">
        <v>72</v>
      </c>
      <c r="H38" s="5" t="s">
        <v>287</v>
      </c>
      <c r="I38" s="39" t="s">
        <v>272</v>
      </c>
      <c r="J38" s="5">
        <v>17774725267</v>
      </c>
      <c r="K38" s="5" t="s">
        <v>341</v>
      </c>
      <c r="L38" s="4" t="s">
        <v>40</v>
      </c>
      <c r="M38" s="39"/>
      <c r="N38" s="39"/>
      <c r="O38" s="39"/>
      <c r="P38" s="39"/>
    </row>
    <row r="39" spans="1:16" s="44" customFormat="1" ht="22.95" customHeight="1" x14ac:dyDescent="0.25">
      <c r="A39" s="3">
        <v>37</v>
      </c>
      <c r="B39" s="4" t="s">
        <v>295</v>
      </c>
      <c r="C39" s="39" t="s">
        <v>331</v>
      </c>
      <c r="D39" s="134"/>
      <c r="E39" s="137"/>
      <c r="F39" s="5">
        <v>1821101038</v>
      </c>
      <c r="G39" s="5" t="s">
        <v>342</v>
      </c>
      <c r="H39" s="5" t="s">
        <v>287</v>
      </c>
      <c r="I39" s="39" t="s">
        <v>272</v>
      </c>
      <c r="J39" s="5">
        <v>17771923807</v>
      </c>
      <c r="K39" s="5" t="s">
        <v>343</v>
      </c>
      <c r="L39" s="39"/>
      <c r="M39" s="39"/>
      <c r="N39" s="39"/>
      <c r="O39" s="39"/>
      <c r="P39" s="39"/>
    </row>
    <row r="40" spans="1:16" s="44" customFormat="1" ht="22.95" customHeight="1" x14ac:dyDescent="0.25">
      <c r="A40" s="3">
        <v>38</v>
      </c>
      <c r="B40" s="4" t="s">
        <v>291</v>
      </c>
      <c r="C40" s="39" t="s">
        <v>331</v>
      </c>
      <c r="D40" s="134"/>
      <c r="E40" s="137"/>
      <c r="F40" s="5">
        <v>1821101039</v>
      </c>
      <c r="G40" s="5" t="s">
        <v>344</v>
      </c>
      <c r="H40" s="5" t="s">
        <v>287</v>
      </c>
      <c r="I40" s="39" t="s">
        <v>272</v>
      </c>
      <c r="J40" s="5">
        <v>13471755075</v>
      </c>
      <c r="K40" s="5" t="s">
        <v>345</v>
      </c>
      <c r="L40" s="39"/>
      <c r="M40" s="39"/>
      <c r="N40" s="39"/>
      <c r="O40" s="39"/>
      <c r="P40" s="39"/>
    </row>
    <row r="41" spans="1:16" s="44" customFormat="1" ht="22.95" customHeight="1" x14ac:dyDescent="0.25">
      <c r="A41" s="3">
        <v>39</v>
      </c>
      <c r="B41" s="4" t="s">
        <v>295</v>
      </c>
      <c r="C41" s="39" t="s">
        <v>331</v>
      </c>
      <c r="D41" s="135"/>
      <c r="E41" s="138"/>
      <c r="F41" s="5">
        <v>1821101040</v>
      </c>
      <c r="G41" s="5" t="s">
        <v>79</v>
      </c>
      <c r="H41" s="5" t="s">
        <v>287</v>
      </c>
      <c r="I41" s="39" t="s">
        <v>272</v>
      </c>
      <c r="J41" s="5">
        <v>18276779669</v>
      </c>
      <c r="K41" s="5" t="s">
        <v>346</v>
      </c>
      <c r="L41" s="4" t="s">
        <v>40</v>
      </c>
      <c r="M41" s="39"/>
      <c r="N41" s="39"/>
      <c r="O41" s="39"/>
      <c r="P41" s="39"/>
    </row>
    <row r="42" spans="1:16" s="44" customFormat="1" ht="22.95" customHeight="1" x14ac:dyDescent="0.25">
      <c r="A42" s="3">
        <v>40</v>
      </c>
      <c r="B42" s="4" t="s">
        <v>307</v>
      </c>
      <c r="C42" s="39" t="s">
        <v>347</v>
      </c>
      <c r="D42" s="133" t="s">
        <v>269</v>
      </c>
      <c r="E42" s="136">
        <f>COUNTA(M42:M51)/10</f>
        <v>0</v>
      </c>
      <c r="F42" s="5">
        <v>1821101041</v>
      </c>
      <c r="G42" s="5" t="s">
        <v>348</v>
      </c>
      <c r="H42" s="5" t="s">
        <v>287</v>
      </c>
      <c r="I42" s="39" t="s">
        <v>272</v>
      </c>
      <c r="J42" s="5">
        <v>18276116481</v>
      </c>
      <c r="K42" s="5" t="s">
        <v>349</v>
      </c>
      <c r="L42" s="39"/>
      <c r="M42" s="39"/>
      <c r="N42" s="39"/>
      <c r="O42" s="39"/>
      <c r="P42" s="39"/>
    </row>
    <row r="43" spans="1:16" s="44" customFormat="1" ht="22.95" customHeight="1" x14ac:dyDescent="0.25">
      <c r="A43" s="3">
        <v>41</v>
      </c>
      <c r="B43" s="4" t="s">
        <v>291</v>
      </c>
      <c r="C43" s="39" t="s">
        <v>347</v>
      </c>
      <c r="D43" s="134"/>
      <c r="E43" s="137"/>
      <c r="F43" s="5">
        <v>1821101042</v>
      </c>
      <c r="G43" s="5" t="s">
        <v>350</v>
      </c>
      <c r="H43" s="5" t="s">
        <v>287</v>
      </c>
      <c r="I43" s="39" t="s">
        <v>272</v>
      </c>
      <c r="J43" s="5">
        <v>15878394788</v>
      </c>
      <c r="K43" s="5" t="s">
        <v>351</v>
      </c>
      <c r="L43" s="39"/>
      <c r="M43" s="39"/>
      <c r="N43" s="39"/>
      <c r="O43" s="39"/>
      <c r="P43" s="39"/>
    </row>
    <row r="44" spans="1:16" s="44" customFormat="1" ht="22.95" customHeight="1" x14ac:dyDescent="0.25">
      <c r="A44" s="3">
        <v>42</v>
      </c>
      <c r="B44" s="4" t="s">
        <v>289</v>
      </c>
      <c r="C44" s="39" t="s">
        <v>347</v>
      </c>
      <c r="D44" s="134"/>
      <c r="E44" s="137"/>
      <c r="F44" s="5">
        <v>1821101043</v>
      </c>
      <c r="G44" s="5" t="s">
        <v>352</v>
      </c>
      <c r="H44" s="5" t="s">
        <v>287</v>
      </c>
      <c r="I44" s="39" t="s">
        <v>272</v>
      </c>
      <c r="J44" s="5">
        <v>15120779148</v>
      </c>
      <c r="K44" s="5" t="s">
        <v>353</v>
      </c>
      <c r="L44" s="39"/>
      <c r="M44" s="39"/>
      <c r="N44" s="39"/>
      <c r="O44" s="39"/>
      <c r="P44" s="39"/>
    </row>
    <row r="45" spans="1:16" s="44" customFormat="1" ht="22.95" customHeight="1" x14ac:dyDescent="0.25">
      <c r="A45" s="3">
        <v>43</v>
      </c>
      <c r="B45" s="4" t="s">
        <v>285</v>
      </c>
      <c r="C45" s="39" t="s">
        <v>347</v>
      </c>
      <c r="D45" s="134"/>
      <c r="E45" s="137"/>
      <c r="F45" s="5">
        <v>1821101044</v>
      </c>
      <c r="G45" s="5" t="s">
        <v>67</v>
      </c>
      <c r="H45" s="5" t="s">
        <v>287</v>
      </c>
      <c r="I45" s="39" t="s">
        <v>272</v>
      </c>
      <c r="J45" s="5">
        <v>18278693700</v>
      </c>
      <c r="K45" s="5" t="s">
        <v>354</v>
      </c>
      <c r="L45" s="4" t="s">
        <v>40</v>
      </c>
      <c r="M45" s="39"/>
      <c r="N45" s="39"/>
      <c r="O45" s="39"/>
      <c r="P45" s="39"/>
    </row>
    <row r="46" spans="1:16" s="44" customFormat="1" ht="22.95" customHeight="1" x14ac:dyDescent="0.25">
      <c r="A46" s="3">
        <v>44</v>
      </c>
      <c r="B46" s="4" t="s">
        <v>289</v>
      </c>
      <c r="C46" s="39" t="s">
        <v>347</v>
      </c>
      <c r="D46" s="134"/>
      <c r="E46" s="137"/>
      <c r="F46" s="5">
        <v>1821101045</v>
      </c>
      <c r="G46" s="5" t="s">
        <v>355</v>
      </c>
      <c r="H46" s="5" t="s">
        <v>287</v>
      </c>
      <c r="I46" s="39" t="s">
        <v>272</v>
      </c>
      <c r="J46" s="5">
        <v>15203673992</v>
      </c>
      <c r="K46" s="5" t="s">
        <v>356</v>
      </c>
      <c r="L46" s="39"/>
      <c r="M46" s="39"/>
      <c r="N46" s="39"/>
      <c r="O46" s="39"/>
      <c r="P46" s="39"/>
    </row>
    <row r="47" spans="1:16" s="44" customFormat="1" ht="22.95" customHeight="1" x14ac:dyDescent="0.25">
      <c r="A47" s="3">
        <v>45</v>
      </c>
      <c r="B47" s="4" t="s">
        <v>289</v>
      </c>
      <c r="C47" s="39" t="s">
        <v>347</v>
      </c>
      <c r="D47" s="134"/>
      <c r="E47" s="137"/>
      <c r="F47" s="5">
        <v>1821101046</v>
      </c>
      <c r="G47" s="5" t="s">
        <v>357</v>
      </c>
      <c r="H47" s="5" t="s">
        <v>287</v>
      </c>
      <c r="I47" s="39" t="s">
        <v>272</v>
      </c>
      <c r="J47" s="5">
        <v>15277302071</v>
      </c>
      <c r="K47" s="5" t="s">
        <v>358</v>
      </c>
      <c r="L47" s="39"/>
      <c r="M47" s="39"/>
      <c r="N47" s="39"/>
      <c r="O47" s="39"/>
      <c r="P47" s="39"/>
    </row>
    <row r="48" spans="1:16" s="44" customFormat="1" ht="22.95" customHeight="1" x14ac:dyDescent="0.25">
      <c r="A48" s="3">
        <v>46</v>
      </c>
      <c r="B48" s="4" t="s">
        <v>291</v>
      </c>
      <c r="C48" s="39" t="s">
        <v>347</v>
      </c>
      <c r="D48" s="134"/>
      <c r="E48" s="137"/>
      <c r="F48" s="5">
        <v>1821101047</v>
      </c>
      <c r="G48" s="5" t="s">
        <v>359</v>
      </c>
      <c r="H48" s="5" t="s">
        <v>287</v>
      </c>
      <c r="I48" s="39" t="s">
        <v>272</v>
      </c>
      <c r="J48" s="5">
        <v>15807738190</v>
      </c>
      <c r="K48" s="5" t="s">
        <v>360</v>
      </c>
      <c r="L48" s="39"/>
      <c r="M48" s="39"/>
      <c r="N48" s="39"/>
      <c r="O48" s="39"/>
      <c r="P48" s="39"/>
    </row>
    <row r="49" spans="1:16" s="44" customFormat="1" ht="22.95" customHeight="1" x14ac:dyDescent="0.25">
      <c r="A49" s="3">
        <v>47</v>
      </c>
      <c r="B49" s="4" t="s">
        <v>304</v>
      </c>
      <c r="C49" s="39" t="s">
        <v>347</v>
      </c>
      <c r="D49" s="134"/>
      <c r="E49" s="137"/>
      <c r="F49" s="5">
        <v>1821101048</v>
      </c>
      <c r="G49" s="5" t="s">
        <v>361</v>
      </c>
      <c r="H49" s="5" t="s">
        <v>287</v>
      </c>
      <c r="I49" s="39" t="s">
        <v>272</v>
      </c>
      <c r="J49" s="5">
        <v>15077239915</v>
      </c>
      <c r="K49" s="5" t="s">
        <v>362</v>
      </c>
      <c r="L49" s="39"/>
      <c r="M49" s="39"/>
      <c r="N49" s="39"/>
      <c r="O49" s="39"/>
      <c r="P49" s="39"/>
    </row>
    <row r="50" spans="1:16" s="44" customFormat="1" ht="22.95" customHeight="1" x14ac:dyDescent="0.25">
      <c r="A50" s="3">
        <v>48</v>
      </c>
      <c r="B50" s="4" t="s">
        <v>295</v>
      </c>
      <c r="C50" s="39" t="s">
        <v>347</v>
      </c>
      <c r="D50" s="134"/>
      <c r="E50" s="137"/>
      <c r="F50" s="5">
        <v>1821101049</v>
      </c>
      <c r="G50" s="5" t="s">
        <v>77</v>
      </c>
      <c r="H50" s="5" t="s">
        <v>287</v>
      </c>
      <c r="I50" s="39" t="s">
        <v>272</v>
      </c>
      <c r="J50" s="5">
        <v>13377243789</v>
      </c>
      <c r="K50" s="5" t="s">
        <v>363</v>
      </c>
      <c r="L50" s="4" t="s">
        <v>40</v>
      </c>
      <c r="M50" s="39"/>
      <c r="N50" s="39"/>
      <c r="O50" s="39"/>
      <c r="P50" s="39"/>
    </row>
    <row r="51" spans="1:16" s="44" customFormat="1" ht="22.95" customHeight="1" x14ac:dyDescent="0.25">
      <c r="A51" s="3">
        <v>49</v>
      </c>
      <c r="B51" s="4" t="s">
        <v>304</v>
      </c>
      <c r="C51" s="39" t="s">
        <v>347</v>
      </c>
      <c r="D51" s="135"/>
      <c r="E51" s="138"/>
      <c r="F51" s="5">
        <v>1821101050</v>
      </c>
      <c r="G51" s="5" t="s">
        <v>82</v>
      </c>
      <c r="H51" s="5" t="s">
        <v>287</v>
      </c>
      <c r="I51" s="39" t="s">
        <v>272</v>
      </c>
      <c r="J51" s="5">
        <v>19978382840</v>
      </c>
      <c r="K51" s="5" t="s">
        <v>364</v>
      </c>
      <c r="L51" s="4" t="s">
        <v>52</v>
      </c>
      <c r="M51" s="39"/>
      <c r="N51" s="39"/>
      <c r="O51" s="39"/>
      <c r="P51" s="39"/>
    </row>
    <row r="52" spans="1:16" s="44" customFormat="1" ht="22.95" customHeight="1" x14ac:dyDescent="0.25">
      <c r="A52" s="3">
        <v>50</v>
      </c>
      <c r="B52" s="4" t="s">
        <v>285</v>
      </c>
      <c r="C52" s="39" t="s">
        <v>365</v>
      </c>
      <c r="D52" s="133" t="s">
        <v>366</v>
      </c>
      <c r="E52" s="136">
        <f>COUNTA(M52:M59)/10</f>
        <v>0</v>
      </c>
      <c r="F52" s="5">
        <v>1821101052</v>
      </c>
      <c r="G52" s="5" t="s">
        <v>367</v>
      </c>
      <c r="H52" s="5" t="s">
        <v>287</v>
      </c>
      <c r="I52" s="39" t="s">
        <v>272</v>
      </c>
      <c r="J52" s="5">
        <v>18776290097</v>
      </c>
      <c r="K52" s="5" t="s">
        <v>368</v>
      </c>
      <c r="L52" s="39"/>
      <c r="M52" s="39"/>
      <c r="N52" s="39"/>
      <c r="O52" s="39"/>
      <c r="P52" s="39"/>
    </row>
    <row r="53" spans="1:16" s="44" customFormat="1" ht="22.95" customHeight="1" x14ac:dyDescent="0.25">
      <c r="A53" s="3">
        <v>51</v>
      </c>
      <c r="B53" s="4" t="s">
        <v>285</v>
      </c>
      <c r="C53" s="39" t="s">
        <v>365</v>
      </c>
      <c r="D53" s="134"/>
      <c r="E53" s="137"/>
      <c r="F53" s="5">
        <v>1821101053</v>
      </c>
      <c r="G53" s="5" t="s">
        <v>369</v>
      </c>
      <c r="H53" s="5" t="s">
        <v>287</v>
      </c>
      <c r="I53" s="39" t="s">
        <v>272</v>
      </c>
      <c r="J53" s="5">
        <v>19905847498</v>
      </c>
      <c r="K53" s="5" t="s">
        <v>370</v>
      </c>
      <c r="L53" s="39"/>
      <c r="M53" s="39"/>
      <c r="N53" s="39"/>
      <c r="O53" s="39"/>
      <c r="P53" s="39"/>
    </row>
    <row r="54" spans="1:16" s="44" customFormat="1" ht="22.95" customHeight="1" x14ac:dyDescent="0.25">
      <c r="A54" s="3">
        <v>52</v>
      </c>
      <c r="B54" s="4" t="s">
        <v>315</v>
      </c>
      <c r="C54" s="39" t="s">
        <v>365</v>
      </c>
      <c r="D54" s="134"/>
      <c r="E54" s="137"/>
      <c r="F54" s="5">
        <v>1821101054</v>
      </c>
      <c r="G54" s="5" t="s">
        <v>371</v>
      </c>
      <c r="H54" s="5" t="s">
        <v>287</v>
      </c>
      <c r="I54" s="39" t="s">
        <v>272</v>
      </c>
      <c r="J54" s="5">
        <v>15196758723</v>
      </c>
      <c r="K54" s="5" t="s">
        <v>372</v>
      </c>
      <c r="L54" s="39"/>
      <c r="M54" s="39"/>
      <c r="N54" s="39"/>
      <c r="O54" s="39"/>
      <c r="P54" s="39"/>
    </row>
    <row r="55" spans="1:16" s="44" customFormat="1" ht="22.95" customHeight="1" x14ac:dyDescent="0.25">
      <c r="A55" s="3">
        <v>53</v>
      </c>
      <c r="B55" s="4" t="s">
        <v>295</v>
      </c>
      <c r="C55" s="39" t="s">
        <v>365</v>
      </c>
      <c r="D55" s="134"/>
      <c r="E55" s="137"/>
      <c r="F55" s="5">
        <v>1821101055</v>
      </c>
      <c r="G55" s="5" t="s">
        <v>373</v>
      </c>
      <c r="H55" s="5" t="s">
        <v>287</v>
      </c>
      <c r="I55" s="39" t="s">
        <v>272</v>
      </c>
      <c r="J55" s="5">
        <v>13898936185</v>
      </c>
      <c r="K55" s="5" t="s">
        <v>374</v>
      </c>
      <c r="L55" s="39"/>
      <c r="M55" s="39"/>
      <c r="N55" s="39"/>
      <c r="O55" s="39"/>
      <c r="P55" s="39"/>
    </row>
    <row r="56" spans="1:16" s="44" customFormat="1" ht="22.95" customHeight="1" x14ac:dyDescent="0.25">
      <c r="A56" s="3">
        <v>54</v>
      </c>
      <c r="B56" s="4" t="s">
        <v>307</v>
      </c>
      <c r="C56" s="39" t="s">
        <v>365</v>
      </c>
      <c r="D56" s="134"/>
      <c r="E56" s="137"/>
      <c r="F56" s="5">
        <v>1821101056</v>
      </c>
      <c r="G56" s="5" t="s">
        <v>375</v>
      </c>
      <c r="H56" s="5" t="s">
        <v>287</v>
      </c>
      <c r="I56" s="39" t="s">
        <v>272</v>
      </c>
      <c r="J56" s="5">
        <v>13978298929</v>
      </c>
      <c r="K56" s="5" t="s">
        <v>376</v>
      </c>
      <c r="L56" s="39"/>
      <c r="M56" s="39"/>
      <c r="N56" s="39"/>
      <c r="O56" s="39"/>
      <c r="P56" s="39"/>
    </row>
    <row r="57" spans="1:16" s="44" customFormat="1" ht="22.95" customHeight="1" x14ac:dyDescent="0.25">
      <c r="A57" s="3">
        <v>55</v>
      </c>
      <c r="B57" s="4" t="s">
        <v>315</v>
      </c>
      <c r="C57" s="39" t="s">
        <v>365</v>
      </c>
      <c r="D57" s="134"/>
      <c r="E57" s="137"/>
      <c r="F57" s="5">
        <v>1821101057</v>
      </c>
      <c r="G57" s="5" t="s">
        <v>377</v>
      </c>
      <c r="H57" s="5" t="s">
        <v>287</v>
      </c>
      <c r="I57" s="39" t="s">
        <v>272</v>
      </c>
      <c r="J57" s="5">
        <v>15836703382</v>
      </c>
      <c r="K57" s="5" t="s">
        <v>378</v>
      </c>
      <c r="L57" s="39"/>
      <c r="M57" s="39"/>
      <c r="N57" s="39"/>
      <c r="O57" s="39"/>
      <c r="P57" s="39"/>
    </row>
    <row r="58" spans="1:16" s="44" customFormat="1" ht="22.95" customHeight="1" x14ac:dyDescent="0.25">
      <c r="A58" s="3">
        <v>56</v>
      </c>
      <c r="B58" s="4" t="s">
        <v>304</v>
      </c>
      <c r="C58" s="39" t="s">
        <v>365</v>
      </c>
      <c r="D58" s="134"/>
      <c r="E58" s="137"/>
      <c r="F58" s="5">
        <v>1821101058</v>
      </c>
      <c r="G58" s="5" t="s">
        <v>75</v>
      </c>
      <c r="H58" s="5" t="s">
        <v>287</v>
      </c>
      <c r="I58" s="39" t="s">
        <v>272</v>
      </c>
      <c r="J58" s="5">
        <v>18174167109</v>
      </c>
      <c r="K58" s="5" t="s">
        <v>379</v>
      </c>
      <c r="L58" s="4" t="s">
        <v>40</v>
      </c>
      <c r="M58" s="39"/>
      <c r="N58" s="39"/>
      <c r="O58" s="39"/>
      <c r="P58" s="39"/>
    </row>
    <row r="59" spans="1:16" s="44" customFormat="1" ht="22.95" customHeight="1" x14ac:dyDescent="0.25">
      <c r="A59" s="3">
        <v>57</v>
      </c>
      <c r="B59" s="4" t="s">
        <v>304</v>
      </c>
      <c r="C59" s="39" t="s">
        <v>365</v>
      </c>
      <c r="D59" s="135"/>
      <c r="E59" s="138"/>
      <c r="F59" s="5">
        <v>1821001059</v>
      </c>
      <c r="G59" s="5" t="s">
        <v>380</v>
      </c>
      <c r="H59" s="5" t="s">
        <v>287</v>
      </c>
      <c r="I59" s="39" t="s">
        <v>272</v>
      </c>
      <c r="J59" s="5">
        <v>17685067407</v>
      </c>
      <c r="K59" s="5" t="s">
        <v>381</v>
      </c>
      <c r="L59" s="39"/>
      <c r="M59" s="39"/>
      <c r="N59" s="39"/>
      <c r="O59" s="39"/>
      <c r="P59" s="39"/>
    </row>
    <row r="60" spans="1:16" s="44" customFormat="1" ht="22.95" customHeight="1" x14ac:dyDescent="0.25">
      <c r="A60" s="3">
        <v>58</v>
      </c>
      <c r="B60" s="46" t="s">
        <v>307</v>
      </c>
      <c r="C60" s="47" t="s">
        <v>382</v>
      </c>
      <c r="D60" s="47"/>
      <c r="E60" s="47"/>
      <c r="F60" s="48" t="s">
        <v>383</v>
      </c>
      <c r="G60" s="48" t="s">
        <v>384</v>
      </c>
      <c r="H60" s="48" t="s">
        <v>287</v>
      </c>
      <c r="I60" s="46" t="s">
        <v>272</v>
      </c>
      <c r="J60" s="48">
        <v>13237325066</v>
      </c>
      <c r="K60" s="48" t="s">
        <v>385</v>
      </c>
      <c r="L60" s="46"/>
      <c r="M60" s="47"/>
      <c r="N60" s="47"/>
      <c r="O60" s="47"/>
      <c r="P60" s="47"/>
    </row>
  </sheetData>
  <mergeCells count="14">
    <mergeCell ref="D32:D41"/>
    <mergeCell ref="D42:D51"/>
    <mergeCell ref="D52:D59"/>
    <mergeCell ref="E3:E12"/>
    <mergeCell ref="E13:E22"/>
    <mergeCell ref="E23:E31"/>
    <mergeCell ref="E32:E41"/>
    <mergeCell ref="E42:E51"/>
    <mergeCell ref="E52:E59"/>
    <mergeCell ref="A1:P1"/>
    <mergeCell ref="C2:D2"/>
    <mergeCell ref="D3:D12"/>
    <mergeCell ref="D13:D22"/>
    <mergeCell ref="D23:D31"/>
  </mergeCells>
  <phoneticPr fontId="33" type="noConversion"/>
  <dataValidations count="3">
    <dataValidation type="list" allowBlank="1" showInputMessage="1" showErrorMessage="1" sqref="H2" xr:uid="{00000000-0002-0000-0200-000000000000}">
      <formula1>"男/女"</formula1>
    </dataValidation>
    <dataValidation type="list" allowBlank="1" showInputMessage="1" showErrorMessage="1" sqref="L10 L11 L19 L24 L32 L44 L50 L52 L55 L57 L4:L5 L13:L14 L27:L29 L40:L42 L46:L47" xr:uid="{00000000-0002-0000-02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  <dataValidation type="list" allowBlank="1" showInputMessage="1" showErrorMessage="1" sqref="H59 H3:H10 H12:H21 H23:H33" xr:uid="{00000000-0002-0000-0200-000002000000}">
      <formula1>"男,女"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EC2B-21CE-4ED2-A6D3-75E03B47C058}">
  <dimension ref="H3:M59"/>
  <sheetViews>
    <sheetView topLeftCell="A3" workbookViewId="0">
      <selection activeCell="M3" sqref="M3:M17"/>
    </sheetView>
  </sheetViews>
  <sheetFormatPr defaultRowHeight="13.8" x14ac:dyDescent="0.25"/>
  <sheetData>
    <row r="3" spans="8:13" ht="17.399999999999999" x14ac:dyDescent="0.25">
      <c r="H3" s="5" t="s">
        <v>270</v>
      </c>
      <c r="I3" s="39" t="s">
        <v>268</v>
      </c>
      <c r="K3" s="107" t="s">
        <v>65</v>
      </c>
      <c r="L3" t="str">
        <f>VLOOKUP(K3:K17,$H$3:$I$59,2,FALSE)</f>
        <v>张淑佳</v>
      </c>
      <c r="M3" t="s">
        <v>292</v>
      </c>
    </row>
    <row r="4" spans="8:13" ht="17.399999999999999" x14ac:dyDescent="0.25">
      <c r="H4" s="5" t="s">
        <v>85</v>
      </c>
      <c r="I4" s="39" t="s">
        <v>268</v>
      </c>
      <c r="K4" s="107" t="s">
        <v>66</v>
      </c>
      <c r="L4" t="str">
        <f t="shared" ref="L4:L17" si="0">VLOOKUP(K4:K18,$H$3:$I$59,2,FALSE)</f>
        <v>张淑佳</v>
      </c>
      <c r="M4" t="s">
        <v>292</v>
      </c>
    </row>
    <row r="5" spans="8:13" ht="17.399999999999999" x14ac:dyDescent="0.25">
      <c r="H5" s="5" t="s">
        <v>275</v>
      </c>
      <c r="I5" s="39" t="s">
        <v>268</v>
      </c>
      <c r="K5" s="107" t="s">
        <v>67</v>
      </c>
      <c r="L5" t="str">
        <f t="shared" si="0"/>
        <v>高晨</v>
      </c>
      <c r="M5" t="s">
        <v>347</v>
      </c>
    </row>
    <row r="6" spans="8:13" ht="17.399999999999999" x14ac:dyDescent="0.25">
      <c r="H6" s="5" t="s">
        <v>70</v>
      </c>
      <c r="I6" s="39" t="s">
        <v>268</v>
      </c>
      <c r="K6" s="107" t="s">
        <v>68</v>
      </c>
      <c r="L6" t="str">
        <f t="shared" si="0"/>
        <v>邵红蒙</v>
      </c>
      <c r="M6" t="s">
        <v>268</v>
      </c>
    </row>
    <row r="7" spans="8:13" ht="17.399999999999999" x14ac:dyDescent="0.25">
      <c r="H7" s="5" t="s">
        <v>278</v>
      </c>
      <c r="I7" s="39" t="s">
        <v>268</v>
      </c>
      <c r="K7" s="107" t="s">
        <v>69</v>
      </c>
      <c r="L7" t="str">
        <f t="shared" si="0"/>
        <v>邵红蒙</v>
      </c>
      <c r="M7" t="s">
        <v>268</v>
      </c>
    </row>
    <row r="8" spans="8:13" ht="17.399999999999999" x14ac:dyDescent="0.25">
      <c r="H8" s="5" t="s">
        <v>69</v>
      </c>
      <c r="I8" s="39" t="s">
        <v>268</v>
      </c>
      <c r="K8" s="107" t="s">
        <v>70</v>
      </c>
      <c r="L8" t="str">
        <f t="shared" si="0"/>
        <v>邵红蒙</v>
      </c>
      <c r="M8" t="s">
        <v>268</v>
      </c>
    </row>
    <row r="9" spans="8:13" ht="17.399999999999999" x14ac:dyDescent="0.25">
      <c r="H9" s="5" t="s">
        <v>281</v>
      </c>
      <c r="I9" s="39" t="s">
        <v>268</v>
      </c>
      <c r="K9" s="107" t="s">
        <v>71</v>
      </c>
      <c r="L9" t="str">
        <f t="shared" si="0"/>
        <v>钟春英</v>
      </c>
      <c r="M9" t="s">
        <v>331</v>
      </c>
    </row>
    <row r="10" spans="8:13" ht="17.399999999999999" x14ac:dyDescent="0.25">
      <c r="H10" s="5" t="s">
        <v>283</v>
      </c>
      <c r="I10" s="39" t="s">
        <v>268</v>
      </c>
      <c r="K10" s="107" t="s">
        <v>72</v>
      </c>
      <c r="L10" t="str">
        <f t="shared" si="0"/>
        <v>钟春英</v>
      </c>
      <c r="M10" t="s">
        <v>331</v>
      </c>
    </row>
    <row r="11" spans="8:13" ht="17.399999999999999" x14ac:dyDescent="0.25">
      <c r="H11" s="5" t="s">
        <v>78</v>
      </c>
      <c r="I11" s="39" t="s">
        <v>268</v>
      </c>
      <c r="K11" s="107" t="s">
        <v>73</v>
      </c>
      <c r="L11" t="str">
        <f t="shared" si="0"/>
        <v>刘霞云</v>
      </c>
      <c r="M11" t="s">
        <v>311</v>
      </c>
    </row>
    <row r="12" spans="8:13" ht="17.399999999999999" x14ac:dyDescent="0.25">
      <c r="H12" s="5" t="s">
        <v>68</v>
      </c>
      <c r="I12" s="39" t="s">
        <v>268</v>
      </c>
      <c r="K12" s="107" t="s">
        <v>74</v>
      </c>
      <c r="L12" t="str">
        <f t="shared" si="0"/>
        <v>钟春英</v>
      </c>
      <c r="M12" t="s">
        <v>331</v>
      </c>
    </row>
    <row r="13" spans="8:13" ht="17.399999999999999" x14ac:dyDescent="0.25">
      <c r="H13" s="5" t="s">
        <v>293</v>
      </c>
      <c r="I13" s="39" t="s">
        <v>292</v>
      </c>
      <c r="K13" s="107" t="s">
        <v>75</v>
      </c>
      <c r="L13" t="str">
        <f t="shared" si="0"/>
        <v>毛志贤</v>
      </c>
      <c r="M13" t="s">
        <v>365</v>
      </c>
    </row>
    <row r="14" spans="8:13" ht="17.399999999999999" x14ac:dyDescent="0.25">
      <c r="H14" s="5" t="s">
        <v>81</v>
      </c>
      <c r="I14" s="39" t="s">
        <v>292</v>
      </c>
      <c r="K14" s="107" t="s">
        <v>76</v>
      </c>
      <c r="L14" t="str">
        <f t="shared" si="0"/>
        <v>张淑佳</v>
      </c>
      <c r="M14" t="s">
        <v>292</v>
      </c>
    </row>
    <row r="15" spans="8:13" ht="17.399999999999999" x14ac:dyDescent="0.25">
      <c r="H15" s="5" t="s">
        <v>297</v>
      </c>
      <c r="I15" s="39" t="s">
        <v>292</v>
      </c>
      <c r="K15" s="107" t="s">
        <v>77</v>
      </c>
      <c r="L15" t="str">
        <f t="shared" si="0"/>
        <v>高晨</v>
      </c>
      <c r="M15" t="s">
        <v>347</v>
      </c>
    </row>
    <row r="16" spans="8:13" ht="17.399999999999999" x14ac:dyDescent="0.25">
      <c r="H16" s="5" t="s">
        <v>299</v>
      </c>
      <c r="I16" s="39" t="s">
        <v>292</v>
      </c>
      <c r="K16" s="107" t="s">
        <v>78</v>
      </c>
      <c r="L16" t="str">
        <f t="shared" si="0"/>
        <v>邵红蒙</v>
      </c>
      <c r="M16" t="s">
        <v>268</v>
      </c>
    </row>
    <row r="17" spans="8:13" ht="17.399999999999999" x14ac:dyDescent="0.25">
      <c r="H17" s="5" t="s">
        <v>86</v>
      </c>
      <c r="I17" s="39" t="s">
        <v>292</v>
      </c>
      <c r="K17" s="107" t="s">
        <v>79</v>
      </c>
      <c r="L17" t="str">
        <f t="shared" si="0"/>
        <v>钟春英</v>
      </c>
      <c r="M17" t="s">
        <v>331</v>
      </c>
    </row>
    <row r="18" spans="8:13" ht="17.399999999999999" x14ac:dyDescent="0.25">
      <c r="H18" s="5" t="s">
        <v>80</v>
      </c>
      <c r="I18" s="39" t="s">
        <v>292</v>
      </c>
    </row>
    <row r="19" spans="8:13" ht="17.399999999999999" x14ac:dyDescent="0.25">
      <c r="H19" s="5" t="s">
        <v>66</v>
      </c>
      <c r="I19" s="39" t="s">
        <v>292</v>
      </c>
    </row>
    <row r="20" spans="8:13" ht="17.399999999999999" x14ac:dyDescent="0.25">
      <c r="H20" s="5" t="s">
        <v>76</v>
      </c>
      <c r="I20" s="39" t="s">
        <v>292</v>
      </c>
    </row>
    <row r="21" spans="8:13" ht="17.399999999999999" x14ac:dyDescent="0.25">
      <c r="H21" s="5" t="s">
        <v>65</v>
      </c>
      <c r="I21" s="39" t="s">
        <v>292</v>
      </c>
    </row>
    <row r="22" spans="8:13" ht="17.399999999999999" x14ac:dyDescent="0.25">
      <c r="H22" s="5" t="s">
        <v>309</v>
      </c>
      <c r="I22" s="39" t="s">
        <v>292</v>
      </c>
    </row>
    <row r="23" spans="8:13" ht="17.399999999999999" x14ac:dyDescent="0.25">
      <c r="H23" s="5" t="s">
        <v>83</v>
      </c>
      <c r="I23" s="39" t="s">
        <v>311</v>
      </c>
    </row>
    <row r="24" spans="8:13" ht="17.399999999999999" x14ac:dyDescent="0.25">
      <c r="H24" s="5" t="s">
        <v>73</v>
      </c>
      <c r="I24" s="39" t="s">
        <v>311</v>
      </c>
    </row>
    <row r="25" spans="8:13" ht="17.399999999999999" x14ac:dyDescent="0.25">
      <c r="H25" s="5" t="s">
        <v>84</v>
      </c>
      <c r="I25" s="39" t="s">
        <v>311</v>
      </c>
    </row>
    <row r="26" spans="8:13" ht="17.399999999999999" x14ac:dyDescent="0.25">
      <c r="H26" s="26" t="s">
        <v>317</v>
      </c>
      <c r="I26" s="39" t="s">
        <v>311</v>
      </c>
    </row>
    <row r="27" spans="8:13" ht="17.399999999999999" x14ac:dyDescent="0.25">
      <c r="H27" s="5" t="s">
        <v>322</v>
      </c>
      <c r="I27" s="39" t="s">
        <v>311</v>
      </c>
    </row>
    <row r="28" spans="8:13" ht="17.399999999999999" x14ac:dyDescent="0.25">
      <c r="H28" s="5" t="s">
        <v>324</v>
      </c>
      <c r="I28" s="39" t="s">
        <v>311</v>
      </c>
    </row>
    <row r="29" spans="8:13" ht="17.399999999999999" x14ac:dyDescent="0.25">
      <c r="H29" s="5" t="s">
        <v>326</v>
      </c>
      <c r="I29" s="39" t="s">
        <v>311</v>
      </c>
    </row>
    <row r="30" spans="8:13" ht="17.399999999999999" x14ac:dyDescent="0.25">
      <c r="H30" s="5" t="s">
        <v>328</v>
      </c>
      <c r="I30" s="39" t="s">
        <v>311</v>
      </c>
    </row>
    <row r="31" spans="8:13" ht="17.399999999999999" x14ac:dyDescent="0.25">
      <c r="H31" s="5" t="s">
        <v>329</v>
      </c>
      <c r="I31" s="39" t="s">
        <v>311</v>
      </c>
    </row>
    <row r="32" spans="8:13" ht="17.399999999999999" x14ac:dyDescent="0.25">
      <c r="H32" s="5" t="s">
        <v>332</v>
      </c>
      <c r="I32" s="39" t="s">
        <v>331</v>
      </c>
    </row>
    <row r="33" spans="8:9" ht="17.399999999999999" x14ac:dyDescent="0.25">
      <c r="H33" s="5" t="s">
        <v>71</v>
      </c>
      <c r="I33" s="39" t="s">
        <v>331</v>
      </c>
    </row>
    <row r="34" spans="8:9" ht="17.399999999999999" x14ac:dyDescent="0.25">
      <c r="H34" s="5" t="s">
        <v>335</v>
      </c>
      <c r="I34" s="39" t="s">
        <v>331</v>
      </c>
    </row>
    <row r="35" spans="8:9" ht="17.399999999999999" x14ac:dyDescent="0.25">
      <c r="H35" s="5" t="s">
        <v>337</v>
      </c>
      <c r="I35" s="39" t="s">
        <v>331</v>
      </c>
    </row>
    <row r="36" spans="8:9" ht="17.399999999999999" x14ac:dyDescent="0.25">
      <c r="H36" s="5" t="s">
        <v>74</v>
      </c>
      <c r="I36" s="39" t="s">
        <v>331</v>
      </c>
    </row>
    <row r="37" spans="8:9" ht="17.399999999999999" x14ac:dyDescent="0.25">
      <c r="H37" s="5" t="s">
        <v>87</v>
      </c>
      <c r="I37" s="39" t="s">
        <v>331</v>
      </c>
    </row>
    <row r="38" spans="8:9" ht="17.399999999999999" x14ac:dyDescent="0.25">
      <c r="H38" s="5" t="s">
        <v>72</v>
      </c>
      <c r="I38" s="39" t="s">
        <v>331</v>
      </c>
    </row>
    <row r="39" spans="8:9" ht="17.399999999999999" x14ac:dyDescent="0.25">
      <c r="H39" s="5" t="s">
        <v>342</v>
      </c>
      <c r="I39" s="39" t="s">
        <v>331</v>
      </c>
    </row>
    <row r="40" spans="8:9" ht="17.399999999999999" x14ac:dyDescent="0.25">
      <c r="H40" s="5" t="s">
        <v>344</v>
      </c>
      <c r="I40" s="39" t="s">
        <v>331</v>
      </c>
    </row>
    <row r="41" spans="8:9" ht="17.399999999999999" x14ac:dyDescent="0.25">
      <c r="H41" s="5" t="s">
        <v>79</v>
      </c>
      <c r="I41" s="39" t="s">
        <v>331</v>
      </c>
    </row>
    <row r="42" spans="8:9" ht="17.399999999999999" x14ac:dyDescent="0.25">
      <c r="H42" s="5" t="s">
        <v>348</v>
      </c>
      <c r="I42" s="39" t="s">
        <v>347</v>
      </c>
    </row>
    <row r="43" spans="8:9" ht="17.399999999999999" x14ac:dyDescent="0.25">
      <c r="H43" s="5" t="s">
        <v>350</v>
      </c>
      <c r="I43" s="39" t="s">
        <v>347</v>
      </c>
    </row>
    <row r="44" spans="8:9" ht="17.399999999999999" x14ac:dyDescent="0.25">
      <c r="H44" s="5" t="s">
        <v>352</v>
      </c>
      <c r="I44" s="39" t="s">
        <v>347</v>
      </c>
    </row>
    <row r="45" spans="8:9" ht="17.399999999999999" x14ac:dyDescent="0.25">
      <c r="H45" s="5" t="s">
        <v>67</v>
      </c>
      <c r="I45" s="39" t="s">
        <v>347</v>
      </c>
    </row>
    <row r="46" spans="8:9" ht="17.399999999999999" x14ac:dyDescent="0.25">
      <c r="H46" s="5" t="s">
        <v>355</v>
      </c>
      <c r="I46" s="39" t="s">
        <v>347</v>
      </c>
    </row>
    <row r="47" spans="8:9" ht="17.399999999999999" x14ac:dyDescent="0.25">
      <c r="H47" s="5" t="s">
        <v>357</v>
      </c>
      <c r="I47" s="39" t="s">
        <v>347</v>
      </c>
    </row>
    <row r="48" spans="8:9" ht="17.399999999999999" x14ac:dyDescent="0.25">
      <c r="H48" s="5" t="s">
        <v>359</v>
      </c>
      <c r="I48" s="39" t="s">
        <v>347</v>
      </c>
    </row>
    <row r="49" spans="8:9" ht="17.399999999999999" x14ac:dyDescent="0.25">
      <c r="H49" s="5" t="s">
        <v>361</v>
      </c>
      <c r="I49" s="39" t="s">
        <v>347</v>
      </c>
    </row>
    <row r="50" spans="8:9" ht="17.399999999999999" x14ac:dyDescent="0.25">
      <c r="H50" s="5" t="s">
        <v>77</v>
      </c>
      <c r="I50" s="39" t="s">
        <v>347</v>
      </c>
    </row>
    <row r="51" spans="8:9" ht="17.399999999999999" x14ac:dyDescent="0.25">
      <c r="H51" s="5" t="s">
        <v>82</v>
      </c>
      <c r="I51" s="39" t="s">
        <v>347</v>
      </c>
    </row>
    <row r="52" spans="8:9" ht="17.399999999999999" x14ac:dyDescent="0.25">
      <c r="H52" s="5" t="s">
        <v>367</v>
      </c>
      <c r="I52" s="39" t="s">
        <v>365</v>
      </c>
    </row>
    <row r="53" spans="8:9" ht="17.399999999999999" x14ac:dyDescent="0.25">
      <c r="H53" s="5" t="s">
        <v>369</v>
      </c>
      <c r="I53" s="39" t="s">
        <v>365</v>
      </c>
    </row>
    <row r="54" spans="8:9" ht="17.399999999999999" x14ac:dyDescent="0.25">
      <c r="H54" s="5" t="s">
        <v>371</v>
      </c>
      <c r="I54" s="39" t="s">
        <v>365</v>
      </c>
    </row>
    <row r="55" spans="8:9" ht="17.399999999999999" x14ac:dyDescent="0.25">
      <c r="H55" s="5" t="s">
        <v>373</v>
      </c>
      <c r="I55" s="39" t="s">
        <v>365</v>
      </c>
    </row>
    <row r="56" spans="8:9" ht="17.399999999999999" x14ac:dyDescent="0.25">
      <c r="H56" s="5" t="s">
        <v>375</v>
      </c>
      <c r="I56" s="39" t="s">
        <v>365</v>
      </c>
    </row>
    <row r="57" spans="8:9" ht="17.399999999999999" x14ac:dyDescent="0.25">
      <c r="H57" s="5" t="s">
        <v>377</v>
      </c>
      <c r="I57" s="39" t="s">
        <v>365</v>
      </c>
    </row>
    <row r="58" spans="8:9" ht="17.399999999999999" x14ac:dyDescent="0.25">
      <c r="H58" s="5" t="s">
        <v>75</v>
      </c>
      <c r="I58" s="39" t="s">
        <v>365</v>
      </c>
    </row>
    <row r="59" spans="8:9" ht="17.399999999999999" x14ac:dyDescent="0.25">
      <c r="H59" s="5" t="s">
        <v>380</v>
      </c>
      <c r="I59" s="39" t="s">
        <v>365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9"/>
  <sheetViews>
    <sheetView topLeftCell="A46" zoomScale="80" zoomScaleNormal="80" workbookViewId="0">
      <selection activeCell="C3" sqref="C3:C58"/>
    </sheetView>
  </sheetViews>
  <sheetFormatPr defaultColWidth="9" defaultRowHeight="13.8" x14ac:dyDescent="0.25"/>
  <cols>
    <col min="2" max="2" width="16.5546875" customWidth="1"/>
    <col min="3" max="3" width="11.44140625" customWidth="1"/>
    <col min="5" max="5" width="16.33203125" customWidth="1"/>
    <col min="6" max="6" width="19.21875" customWidth="1"/>
    <col min="7" max="7" width="12.6640625" customWidth="1"/>
    <col min="8" max="8" width="10.44140625" customWidth="1"/>
    <col min="9" max="9" width="20.88671875" customWidth="1"/>
    <col min="10" max="10" width="23.33203125" customWidth="1"/>
    <col min="11" max="11" width="41" customWidth="1"/>
    <col min="12" max="12" width="31.33203125" customWidth="1"/>
    <col min="13" max="13" width="26.88671875" customWidth="1"/>
    <col min="14" max="14" width="16.21875" customWidth="1"/>
  </cols>
  <sheetData>
    <row r="1" spans="1:16" ht="32.4" x14ac:dyDescent="0.25">
      <c r="A1" s="130" t="s">
        <v>386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</row>
    <row r="2" spans="1:16" s="43" customFormat="1" ht="34.049999999999997" customHeight="1" x14ac:dyDescent="0.25">
      <c r="A2" s="28" t="s">
        <v>28</v>
      </c>
      <c r="B2" s="28" t="s">
        <v>258</v>
      </c>
      <c r="C2" s="131" t="s">
        <v>35</v>
      </c>
      <c r="D2" s="132"/>
      <c r="E2" s="90" t="s">
        <v>1524</v>
      </c>
      <c r="F2" s="28" t="s">
        <v>31</v>
      </c>
      <c r="G2" s="28" t="s">
        <v>32</v>
      </c>
      <c r="H2" s="28" t="s">
        <v>259</v>
      </c>
      <c r="I2" s="28" t="s">
        <v>260</v>
      </c>
      <c r="J2" s="28" t="s">
        <v>261</v>
      </c>
      <c r="K2" s="28" t="s">
        <v>387</v>
      </c>
      <c r="L2" s="29" t="s">
        <v>263</v>
      </c>
      <c r="M2" s="28" t="s">
        <v>264</v>
      </c>
      <c r="N2" s="28" t="s">
        <v>5</v>
      </c>
      <c r="O2" s="28" t="s">
        <v>265</v>
      </c>
      <c r="P2" s="28" t="s">
        <v>266</v>
      </c>
    </row>
    <row r="3" spans="1:16" ht="25.05" customHeight="1" x14ac:dyDescent="0.25">
      <c r="A3" s="4">
        <v>1</v>
      </c>
      <c r="B3" s="4" t="s">
        <v>388</v>
      </c>
      <c r="C3" s="4" t="s">
        <v>388</v>
      </c>
      <c r="D3" s="139" t="s">
        <v>269</v>
      </c>
      <c r="E3" s="142">
        <f>COUNTA(M3:M13)/10</f>
        <v>0</v>
      </c>
      <c r="F3" s="6">
        <v>1821121005</v>
      </c>
      <c r="G3" s="6" t="s">
        <v>110</v>
      </c>
      <c r="H3" s="6" t="s">
        <v>271</v>
      </c>
      <c r="I3" s="6" t="s">
        <v>389</v>
      </c>
      <c r="J3" s="6">
        <v>13481703478</v>
      </c>
      <c r="K3" s="6" t="s">
        <v>390</v>
      </c>
      <c r="L3" s="4" t="s">
        <v>59</v>
      </c>
      <c r="M3" s="30"/>
      <c r="N3" s="30"/>
      <c r="O3" s="30"/>
      <c r="P3" s="30"/>
    </row>
    <row r="4" spans="1:16" ht="25.05" customHeight="1" x14ac:dyDescent="0.25">
      <c r="A4" s="4">
        <v>2</v>
      </c>
      <c r="B4" s="4" t="s">
        <v>388</v>
      </c>
      <c r="C4" s="4" t="s">
        <v>388</v>
      </c>
      <c r="D4" s="140"/>
      <c r="E4" s="143"/>
      <c r="F4" s="6">
        <v>1821121016</v>
      </c>
      <c r="G4" s="6" t="s">
        <v>116</v>
      </c>
      <c r="H4" s="6" t="s">
        <v>287</v>
      </c>
      <c r="I4" s="6" t="s">
        <v>389</v>
      </c>
      <c r="J4" s="6">
        <v>15177978708</v>
      </c>
      <c r="K4" s="6" t="s">
        <v>391</v>
      </c>
      <c r="L4" s="86" t="s">
        <v>1522</v>
      </c>
      <c r="M4" s="30"/>
      <c r="N4" s="30"/>
      <c r="O4" s="30"/>
      <c r="P4" s="30"/>
    </row>
    <row r="5" spans="1:16" ht="25.05" customHeight="1" x14ac:dyDescent="0.25">
      <c r="A5" s="4">
        <v>3</v>
      </c>
      <c r="B5" s="4" t="s">
        <v>388</v>
      </c>
      <c r="C5" s="4" t="s">
        <v>388</v>
      </c>
      <c r="D5" s="140"/>
      <c r="E5" s="143"/>
      <c r="F5" s="6">
        <v>1821121020</v>
      </c>
      <c r="G5" s="6" t="s">
        <v>118</v>
      </c>
      <c r="H5" s="6" t="s">
        <v>287</v>
      </c>
      <c r="I5" s="6" t="s">
        <v>389</v>
      </c>
      <c r="J5" s="6">
        <v>13707840374</v>
      </c>
      <c r="K5" s="6" t="s">
        <v>392</v>
      </c>
      <c r="L5" s="4" t="s">
        <v>40</v>
      </c>
      <c r="M5" s="30"/>
      <c r="N5" s="30"/>
      <c r="O5" s="30"/>
      <c r="P5" s="30"/>
    </row>
    <row r="6" spans="1:16" ht="25.05" customHeight="1" x14ac:dyDescent="0.25">
      <c r="A6" s="4">
        <v>4</v>
      </c>
      <c r="B6" s="4" t="s">
        <v>388</v>
      </c>
      <c r="C6" s="4" t="s">
        <v>388</v>
      </c>
      <c r="D6" s="140"/>
      <c r="E6" s="143"/>
      <c r="F6" s="6">
        <v>1821121022</v>
      </c>
      <c r="G6" s="6" t="s">
        <v>393</v>
      </c>
      <c r="H6" s="6" t="s">
        <v>287</v>
      </c>
      <c r="I6" s="6" t="s">
        <v>389</v>
      </c>
      <c r="J6" s="6">
        <v>17377342104</v>
      </c>
      <c r="K6" s="6" t="s">
        <v>394</v>
      </c>
      <c r="L6" s="30"/>
      <c r="M6" s="30"/>
      <c r="N6" s="30"/>
      <c r="O6" s="30"/>
      <c r="P6" s="30"/>
    </row>
    <row r="7" spans="1:16" ht="25.05" customHeight="1" x14ac:dyDescent="0.25">
      <c r="A7" s="4">
        <v>5</v>
      </c>
      <c r="B7" s="4" t="s">
        <v>388</v>
      </c>
      <c r="C7" s="4" t="s">
        <v>388</v>
      </c>
      <c r="D7" s="140"/>
      <c r="E7" s="143"/>
      <c r="F7" s="6">
        <v>1821121028</v>
      </c>
      <c r="G7" s="6" t="s">
        <v>121</v>
      </c>
      <c r="H7" s="6" t="s">
        <v>287</v>
      </c>
      <c r="I7" s="6" t="s">
        <v>389</v>
      </c>
      <c r="J7" s="6">
        <v>18269530155</v>
      </c>
      <c r="K7" s="6" t="s">
        <v>395</v>
      </c>
      <c r="L7" s="4" t="s">
        <v>59</v>
      </c>
      <c r="M7" s="30"/>
      <c r="N7" s="30"/>
      <c r="O7" s="30"/>
      <c r="P7" s="30"/>
    </row>
    <row r="8" spans="1:16" ht="25.05" customHeight="1" x14ac:dyDescent="0.25">
      <c r="A8" s="4">
        <v>6</v>
      </c>
      <c r="B8" s="4" t="s">
        <v>388</v>
      </c>
      <c r="C8" s="4" t="s">
        <v>388</v>
      </c>
      <c r="D8" s="140"/>
      <c r="E8" s="143"/>
      <c r="F8" s="6">
        <v>1821121033</v>
      </c>
      <c r="G8" s="6" t="s">
        <v>396</v>
      </c>
      <c r="H8" s="6" t="s">
        <v>287</v>
      </c>
      <c r="I8" s="6" t="s">
        <v>389</v>
      </c>
      <c r="J8" s="6">
        <v>18200461866</v>
      </c>
      <c r="K8" s="6" t="s">
        <v>397</v>
      </c>
      <c r="L8" s="30"/>
      <c r="M8" s="30"/>
      <c r="N8" s="30"/>
      <c r="O8" s="30"/>
      <c r="P8" s="30"/>
    </row>
    <row r="9" spans="1:16" ht="25.05" customHeight="1" x14ac:dyDescent="0.25">
      <c r="A9" s="4">
        <v>7</v>
      </c>
      <c r="B9" s="4" t="s">
        <v>388</v>
      </c>
      <c r="C9" s="4" t="s">
        <v>388</v>
      </c>
      <c r="D9" s="140"/>
      <c r="E9" s="143"/>
      <c r="F9" s="6">
        <v>1821121034</v>
      </c>
      <c r="G9" s="6" t="s">
        <v>124</v>
      </c>
      <c r="H9" s="6" t="s">
        <v>287</v>
      </c>
      <c r="I9" s="6" t="s">
        <v>389</v>
      </c>
      <c r="J9" s="6">
        <v>18775192478</v>
      </c>
      <c r="K9" s="6" t="s">
        <v>398</v>
      </c>
      <c r="L9" s="4" t="s">
        <v>40</v>
      </c>
      <c r="M9" s="30"/>
      <c r="N9" s="30"/>
      <c r="O9" s="30"/>
      <c r="P9" s="30"/>
    </row>
    <row r="10" spans="1:16" ht="25.05" customHeight="1" x14ac:dyDescent="0.25">
      <c r="A10" s="4">
        <v>8</v>
      </c>
      <c r="B10" s="4" t="s">
        <v>388</v>
      </c>
      <c r="C10" s="4" t="s">
        <v>388</v>
      </c>
      <c r="D10" s="140"/>
      <c r="E10" s="143"/>
      <c r="F10" s="6">
        <v>1821121039</v>
      </c>
      <c r="G10" s="6" t="s">
        <v>126</v>
      </c>
      <c r="H10" s="6" t="s">
        <v>287</v>
      </c>
      <c r="I10" s="6" t="s">
        <v>389</v>
      </c>
      <c r="J10" s="6">
        <v>18778704983</v>
      </c>
      <c r="K10" s="6" t="s">
        <v>399</v>
      </c>
      <c r="L10" s="4" t="s">
        <v>127</v>
      </c>
      <c r="M10" s="30"/>
      <c r="N10" s="30"/>
      <c r="O10" s="30"/>
      <c r="P10" s="30"/>
    </row>
    <row r="11" spans="1:16" ht="25.05" customHeight="1" x14ac:dyDescent="0.25">
      <c r="A11" s="4">
        <v>9</v>
      </c>
      <c r="B11" s="4" t="s">
        <v>388</v>
      </c>
      <c r="C11" s="4" t="s">
        <v>388</v>
      </c>
      <c r="D11" s="140"/>
      <c r="E11" s="143"/>
      <c r="F11" s="6">
        <v>1821121042</v>
      </c>
      <c r="G11" s="6" t="s">
        <v>400</v>
      </c>
      <c r="H11" s="6" t="s">
        <v>287</v>
      </c>
      <c r="I11" s="6" t="s">
        <v>389</v>
      </c>
      <c r="J11" s="6">
        <v>19947918942</v>
      </c>
      <c r="K11" s="6" t="s">
        <v>401</v>
      </c>
      <c r="L11" s="30"/>
      <c r="M11" s="30"/>
      <c r="N11" s="30"/>
      <c r="O11" s="30"/>
      <c r="P11" s="30"/>
    </row>
    <row r="12" spans="1:16" ht="25.05" customHeight="1" x14ac:dyDescent="0.25">
      <c r="A12" s="4">
        <v>10</v>
      </c>
      <c r="B12" s="4" t="s">
        <v>388</v>
      </c>
      <c r="C12" s="4" t="s">
        <v>388</v>
      </c>
      <c r="D12" s="141"/>
      <c r="E12" s="144"/>
      <c r="F12" s="6">
        <v>1821121047</v>
      </c>
      <c r="G12" s="6" t="s">
        <v>402</v>
      </c>
      <c r="H12" s="6" t="s">
        <v>287</v>
      </c>
      <c r="I12" s="6" t="s">
        <v>389</v>
      </c>
      <c r="J12" s="6">
        <v>15977222087</v>
      </c>
      <c r="K12" s="6" t="s">
        <v>403</v>
      </c>
      <c r="L12" s="30"/>
      <c r="M12" s="30"/>
      <c r="N12" s="30"/>
      <c r="O12" s="30"/>
      <c r="P12" s="30"/>
    </row>
    <row r="13" spans="1:16" ht="25.05" customHeight="1" x14ac:dyDescent="0.25">
      <c r="A13" s="4">
        <v>11</v>
      </c>
      <c r="B13" s="4" t="s">
        <v>404</v>
      </c>
      <c r="C13" s="4" t="s">
        <v>404</v>
      </c>
      <c r="D13" s="139" t="s">
        <v>269</v>
      </c>
      <c r="E13" s="142">
        <f>COUNTA(M13:M22)/10</f>
        <v>0</v>
      </c>
      <c r="F13" s="6">
        <v>1821121014</v>
      </c>
      <c r="G13" s="6" t="s">
        <v>405</v>
      </c>
      <c r="H13" s="6" t="s">
        <v>271</v>
      </c>
      <c r="I13" s="6" t="s">
        <v>389</v>
      </c>
      <c r="J13" s="6">
        <v>13877343927</v>
      </c>
      <c r="K13" s="6" t="s">
        <v>406</v>
      </c>
      <c r="L13" s="30"/>
      <c r="M13" s="30"/>
      <c r="N13" s="30"/>
      <c r="O13" s="30"/>
      <c r="P13" s="30"/>
    </row>
    <row r="14" spans="1:16" ht="25.05" customHeight="1" x14ac:dyDescent="0.25">
      <c r="A14" s="4">
        <v>12</v>
      </c>
      <c r="B14" s="4" t="s">
        <v>404</v>
      </c>
      <c r="C14" s="4" t="s">
        <v>404</v>
      </c>
      <c r="D14" s="140"/>
      <c r="E14" s="143"/>
      <c r="F14" s="6">
        <v>1821121019</v>
      </c>
      <c r="G14" s="6" t="s">
        <v>117</v>
      </c>
      <c r="H14" s="6" t="s">
        <v>287</v>
      </c>
      <c r="I14" s="6" t="s">
        <v>389</v>
      </c>
      <c r="J14" s="6">
        <v>18269143961</v>
      </c>
      <c r="K14" s="6" t="s">
        <v>407</v>
      </c>
      <c r="L14" s="4" t="s">
        <v>59</v>
      </c>
      <c r="M14" s="30"/>
      <c r="N14" s="30"/>
      <c r="O14" s="30"/>
      <c r="P14" s="30"/>
    </row>
    <row r="15" spans="1:16" ht="25.05" customHeight="1" x14ac:dyDescent="0.25">
      <c r="A15" s="4">
        <v>13</v>
      </c>
      <c r="B15" s="4" t="s">
        <v>404</v>
      </c>
      <c r="C15" s="4" t="s">
        <v>404</v>
      </c>
      <c r="D15" s="140"/>
      <c r="E15" s="143"/>
      <c r="F15" s="6">
        <v>1821121026</v>
      </c>
      <c r="G15" s="6" t="s">
        <v>408</v>
      </c>
      <c r="H15" s="6" t="s">
        <v>287</v>
      </c>
      <c r="I15" s="6" t="s">
        <v>389</v>
      </c>
      <c r="J15" s="6">
        <v>15994683420</v>
      </c>
      <c r="K15" s="6" t="s">
        <v>409</v>
      </c>
      <c r="L15" s="30"/>
      <c r="M15" s="30"/>
      <c r="N15" s="30"/>
      <c r="O15" s="30"/>
      <c r="P15" s="30"/>
    </row>
    <row r="16" spans="1:16" ht="25.05" customHeight="1" x14ac:dyDescent="0.25">
      <c r="A16" s="4">
        <v>14</v>
      </c>
      <c r="B16" s="4" t="s">
        <v>404</v>
      </c>
      <c r="C16" s="4" t="s">
        <v>404</v>
      </c>
      <c r="D16" s="140"/>
      <c r="E16" s="143"/>
      <c r="F16" s="6">
        <v>1821121027</v>
      </c>
      <c r="G16" s="6" t="s">
        <v>410</v>
      </c>
      <c r="H16" s="6" t="s">
        <v>287</v>
      </c>
      <c r="I16" s="6" t="s">
        <v>389</v>
      </c>
      <c r="J16" s="6">
        <v>13324827849</v>
      </c>
      <c r="K16" s="6" t="s">
        <v>411</v>
      </c>
      <c r="L16" s="30"/>
      <c r="M16" s="30"/>
      <c r="N16" s="30"/>
      <c r="O16" s="30"/>
      <c r="P16" s="30"/>
    </row>
    <row r="17" spans="1:16" ht="25.05" customHeight="1" x14ac:dyDescent="0.25">
      <c r="A17" s="4">
        <v>15</v>
      </c>
      <c r="B17" s="4" t="s">
        <v>404</v>
      </c>
      <c r="C17" s="4" t="s">
        <v>404</v>
      </c>
      <c r="D17" s="140"/>
      <c r="E17" s="143"/>
      <c r="F17" s="6">
        <v>1821121053</v>
      </c>
      <c r="G17" s="6" t="s">
        <v>412</v>
      </c>
      <c r="H17" s="6" t="s">
        <v>287</v>
      </c>
      <c r="I17" s="6" t="s">
        <v>389</v>
      </c>
      <c r="J17" s="6">
        <v>15878914277</v>
      </c>
      <c r="K17" s="6" t="s">
        <v>413</v>
      </c>
      <c r="L17" s="30"/>
      <c r="M17" s="30"/>
      <c r="N17" s="30"/>
      <c r="O17" s="30"/>
      <c r="P17" s="30"/>
    </row>
    <row r="18" spans="1:16" ht="25.05" customHeight="1" x14ac:dyDescent="0.25">
      <c r="A18" s="4">
        <v>16</v>
      </c>
      <c r="B18" s="4" t="s">
        <v>414</v>
      </c>
      <c r="C18" s="4" t="s">
        <v>404</v>
      </c>
      <c r="D18" s="140"/>
      <c r="E18" s="143"/>
      <c r="F18" s="6">
        <v>1821121002</v>
      </c>
      <c r="G18" s="6" t="s">
        <v>106</v>
      </c>
      <c r="H18" s="6" t="s">
        <v>271</v>
      </c>
      <c r="I18" s="6" t="s">
        <v>389</v>
      </c>
      <c r="J18" s="6">
        <v>15117744274</v>
      </c>
      <c r="K18" s="6" t="s">
        <v>415</v>
      </c>
      <c r="L18" s="4" t="s">
        <v>107</v>
      </c>
      <c r="M18" s="30"/>
      <c r="N18" s="30"/>
      <c r="O18" s="30"/>
      <c r="P18" s="30"/>
    </row>
    <row r="19" spans="1:16" ht="25.05" customHeight="1" x14ac:dyDescent="0.25">
      <c r="A19" s="4">
        <v>17</v>
      </c>
      <c r="B19" s="4" t="s">
        <v>414</v>
      </c>
      <c r="C19" s="4" t="s">
        <v>404</v>
      </c>
      <c r="D19" s="140"/>
      <c r="E19" s="143"/>
      <c r="F19" s="6">
        <v>1821121003</v>
      </c>
      <c r="G19" s="6" t="s">
        <v>108</v>
      </c>
      <c r="H19" s="6" t="s">
        <v>271</v>
      </c>
      <c r="I19" s="6" t="s">
        <v>389</v>
      </c>
      <c r="J19" s="6">
        <v>18278494750</v>
      </c>
      <c r="K19" s="6" t="s">
        <v>416</v>
      </c>
      <c r="L19" s="4" t="s">
        <v>40</v>
      </c>
      <c r="M19" s="30"/>
      <c r="N19" s="30"/>
      <c r="O19" s="30"/>
      <c r="P19" s="30"/>
    </row>
    <row r="20" spans="1:16" ht="25.05" customHeight="1" x14ac:dyDescent="0.25">
      <c r="A20" s="4">
        <v>18</v>
      </c>
      <c r="B20" s="4" t="s">
        <v>417</v>
      </c>
      <c r="C20" s="4" t="s">
        <v>404</v>
      </c>
      <c r="D20" s="140"/>
      <c r="E20" s="143"/>
      <c r="F20" s="6">
        <v>1821121004</v>
      </c>
      <c r="G20" s="6" t="s">
        <v>109</v>
      </c>
      <c r="H20" s="6" t="s">
        <v>271</v>
      </c>
      <c r="I20" s="6" t="s">
        <v>389</v>
      </c>
      <c r="J20" s="6">
        <v>18377868453</v>
      </c>
      <c r="K20" s="6" t="s">
        <v>418</v>
      </c>
      <c r="L20" s="4" t="s">
        <v>40</v>
      </c>
      <c r="M20" s="30"/>
      <c r="N20" s="30"/>
      <c r="O20" s="30"/>
      <c r="P20" s="30"/>
    </row>
    <row r="21" spans="1:16" ht="25.05" customHeight="1" x14ac:dyDescent="0.25">
      <c r="A21" s="4">
        <v>19</v>
      </c>
      <c r="B21" s="4" t="s">
        <v>419</v>
      </c>
      <c r="C21" s="4" t="s">
        <v>404</v>
      </c>
      <c r="D21" s="140"/>
      <c r="E21" s="143"/>
      <c r="F21" s="6">
        <v>1821121029</v>
      </c>
      <c r="G21" s="6" t="s">
        <v>122</v>
      </c>
      <c r="H21" s="6" t="s">
        <v>287</v>
      </c>
      <c r="I21" s="6" t="s">
        <v>389</v>
      </c>
      <c r="J21" s="6">
        <v>15108011709</v>
      </c>
      <c r="K21" s="6" t="s">
        <v>420</v>
      </c>
      <c r="L21" s="4" t="s">
        <v>59</v>
      </c>
      <c r="M21" s="30"/>
      <c r="N21" s="30"/>
      <c r="O21" s="30"/>
      <c r="P21" s="30"/>
    </row>
    <row r="22" spans="1:16" ht="25.05" customHeight="1" x14ac:dyDescent="0.25">
      <c r="A22" s="4">
        <v>20</v>
      </c>
      <c r="B22" s="4" t="s">
        <v>417</v>
      </c>
      <c r="C22" s="4" t="s">
        <v>404</v>
      </c>
      <c r="D22" s="141"/>
      <c r="E22" s="144"/>
      <c r="F22" s="6">
        <v>1821121011</v>
      </c>
      <c r="G22" s="6" t="s">
        <v>113</v>
      </c>
      <c r="H22" s="6" t="s">
        <v>271</v>
      </c>
      <c r="I22" s="6" t="s">
        <v>389</v>
      </c>
      <c r="J22" s="6">
        <v>15107828369</v>
      </c>
      <c r="K22" s="6" t="s">
        <v>421</v>
      </c>
      <c r="L22" s="4" t="s">
        <v>55</v>
      </c>
      <c r="M22" s="30"/>
      <c r="N22" s="30"/>
      <c r="O22" s="30"/>
      <c r="P22" s="30"/>
    </row>
    <row r="23" spans="1:16" ht="25.05" customHeight="1" x14ac:dyDescent="0.25">
      <c r="A23" s="4">
        <v>21</v>
      </c>
      <c r="B23" s="4" t="s">
        <v>422</v>
      </c>
      <c r="C23" s="4" t="s">
        <v>422</v>
      </c>
      <c r="D23" s="139" t="s">
        <v>269</v>
      </c>
      <c r="E23" s="142">
        <f>COUNTA(M23:M32)/10</f>
        <v>0</v>
      </c>
      <c r="F23" s="6">
        <v>1821121017</v>
      </c>
      <c r="G23" s="6" t="s">
        <v>423</v>
      </c>
      <c r="H23" s="6" t="s">
        <v>287</v>
      </c>
      <c r="I23" s="6" t="s">
        <v>389</v>
      </c>
      <c r="J23" s="6">
        <v>17781852205</v>
      </c>
      <c r="K23" s="6" t="s">
        <v>424</v>
      </c>
      <c r="L23" s="30"/>
      <c r="M23" s="30"/>
      <c r="N23" s="30"/>
      <c r="O23" s="30"/>
      <c r="P23" s="30"/>
    </row>
    <row r="24" spans="1:16" ht="25.05" customHeight="1" x14ac:dyDescent="0.25">
      <c r="A24" s="4">
        <v>22</v>
      </c>
      <c r="B24" s="4" t="s">
        <v>422</v>
      </c>
      <c r="C24" s="4" t="s">
        <v>422</v>
      </c>
      <c r="D24" s="140"/>
      <c r="E24" s="143"/>
      <c r="F24" s="6">
        <v>1821121031</v>
      </c>
      <c r="G24" s="6" t="s">
        <v>123</v>
      </c>
      <c r="H24" s="6" t="s">
        <v>287</v>
      </c>
      <c r="I24" s="6" t="s">
        <v>389</v>
      </c>
      <c r="J24" s="6">
        <v>18278445452</v>
      </c>
      <c r="K24" s="6" t="s">
        <v>425</v>
      </c>
      <c r="L24" s="30"/>
      <c r="M24" s="30"/>
      <c r="N24" s="30"/>
      <c r="O24" s="30"/>
      <c r="P24" s="30"/>
    </row>
    <row r="25" spans="1:16" ht="25.05" customHeight="1" x14ac:dyDescent="0.25">
      <c r="A25" s="4">
        <v>23</v>
      </c>
      <c r="B25" s="4" t="s">
        <v>422</v>
      </c>
      <c r="C25" s="4" t="s">
        <v>422</v>
      </c>
      <c r="D25" s="140"/>
      <c r="E25" s="143"/>
      <c r="F25" s="6">
        <v>1821121032</v>
      </c>
      <c r="G25" s="6" t="s">
        <v>426</v>
      </c>
      <c r="H25" s="6" t="s">
        <v>287</v>
      </c>
      <c r="I25" s="6" t="s">
        <v>389</v>
      </c>
      <c r="J25" s="6">
        <v>18934767968</v>
      </c>
      <c r="K25" s="6" t="s">
        <v>427</v>
      </c>
      <c r="L25" s="4" t="s">
        <v>57</v>
      </c>
      <c r="M25" s="30"/>
      <c r="N25" s="30"/>
      <c r="O25" s="30"/>
      <c r="P25" s="30"/>
    </row>
    <row r="26" spans="1:16" ht="25.05" customHeight="1" x14ac:dyDescent="0.25">
      <c r="A26" s="4">
        <v>24</v>
      </c>
      <c r="B26" s="4" t="s">
        <v>422</v>
      </c>
      <c r="C26" s="4" t="s">
        <v>422</v>
      </c>
      <c r="D26" s="140"/>
      <c r="E26" s="143"/>
      <c r="F26" s="6">
        <v>1821121045</v>
      </c>
      <c r="G26" s="6" t="s">
        <v>132</v>
      </c>
      <c r="H26" s="6" t="s">
        <v>287</v>
      </c>
      <c r="I26" s="6" t="s">
        <v>389</v>
      </c>
      <c r="J26" s="6">
        <v>18878866935</v>
      </c>
      <c r="K26" s="6" t="s">
        <v>428</v>
      </c>
      <c r="L26" s="4" t="s">
        <v>57</v>
      </c>
      <c r="M26" s="30"/>
      <c r="N26" s="30"/>
      <c r="O26" s="30"/>
      <c r="P26" s="30"/>
    </row>
    <row r="27" spans="1:16" ht="25.05" customHeight="1" x14ac:dyDescent="0.25">
      <c r="A27" s="4">
        <v>25</v>
      </c>
      <c r="B27" s="4" t="s">
        <v>422</v>
      </c>
      <c r="C27" s="4" t="s">
        <v>422</v>
      </c>
      <c r="D27" s="140"/>
      <c r="E27" s="143"/>
      <c r="F27" s="6">
        <v>1821121051</v>
      </c>
      <c r="G27" s="6" t="s">
        <v>429</v>
      </c>
      <c r="H27" s="6" t="s">
        <v>287</v>
      </c>
      <c r="I27" s="6" t="s">
        <v>389</v>
      </c>
      <c r="J27" s="6">
        <v>15078260603</v>
      </c>
      <c r="K27" s="6" t="s">
        <v>430</v>
      </c>
      <c r="L27" s="30"/>
      <c r="M27" s="30"/>
      <c r="N27" s="30"/>
      <c r="O27" s="30"/>
      <c r="P27" s="30"/>
    </row>
    <row r="28" spans="1:16" ht="25.05" customHeight="1" x14ac:dyDescent="0.25">
      <c r="A28" s="4">
        <v>26</v>
      </c>
      <c r="B28" s="4" t="s">
        <v>422</v>
      </c>
      <c r="C28" s="4" t="s">
        <v>422</v>
      </c>
      <c r="D28" s="140"/>
      <c r="E28" s="143"/>
      <c r="F28" s="6">
        <v>1821121055</v>
      </c>
      <c r="G28" s="6" t="s">
        <v>136</v>
      </c>
      <c r="H28" s="6" t="s">
        <v>287</v>
      </c>
      <c r="I28" s="6" t="s">
        <v>389</v>
      </c>
      <c r="J28" s="6">
        <v>18377681340</v>
      </c>
      <c r="K28" s="6" t="s">
        <v>431</v>
      </c>
      <c r="L28" s="4" t="s">
        <v>40</v>
      </c>
      <c r="M28" s="30"/>
      <c r="N28" s="30"/>
      <c r="O28" s="30"/>
      <c r="P28" s="30"/>
    </row>
    <row r="29" spans="1:16" ht="25.05" customHeight="1" x14ac:dyDescent="0.25">
      <c r="A29" s="4">
        <v>27</v>
      </c>
      <c r="B29" s="4" t="s">
        <v>432</v>
      </c>
      <c r="C29" s="4" t="s">
        <v>422</v>
      </c>
      <c r="D29" s="140"/>
      <c r="E29" s="143"/>
      <c r="F29" s="6">
        <v>1821121006</v>
      </c>
      <c r="G29" s="6" t="s">
        <v>433</v>
      </c>
      <c r="H29" s="6" t="s">
        <v>271</v>
      </c>
      <c r="I29" s="6" t="s">
        <v>389</v>
      </c>
      <c r="J29" s="6">
        <v>13132958779</v>
      </c>
      <c r="K29" s="6" t="s">
        <v>434</v>
      </c>
      <c r="L29" s="4"/>
      <c r="M29" s="30"/>
      <c r="N29" s="30"/>
      <c r="O29" s="30"/>
      <c r="P29" s="30"/>
    </row>
    <row r="30" spans="1:16" ht="25.05" customHeight="1" x14ac:dyDescent="0.25">
      <c r="A30" s="4">
        <v>28</v>
      </c>
      <c r="B30" s="4" t="s">
        <v>414</v>
      </c>
      <c r="C30" s="4" t="s">
        <v>422</v>
      </c>
      <c r="D30" s="140"/>
      <c r="E30" s="143"/>
      <c r="F30" s="6">
        <v>1821121008</v>
      </c>
      <c r="G30" s="6" t="s">
        <v>111</v>
      </c>
      <c r="H30" s="6" t="s">
        <v>271</v>
      </c>
      <c r="I30" s="6" t="s">
        <v>389</v>
      </c>
      <c r="J30" s="6">
        <v>15778869674</v>
      </c>
      <c r="K30" s="6" t="s">
        <v>435</v>
      </c>
      <c r="L30" s="4" t="s">
        <v>107</v>
      </c>
      <c r="M30" s="30"/>
      <c r="N30" s="30"/>
      <c r="O30" s="30"/>
      <c r="P30" s="30"/>
    </row>
    <row r="31" spans="1:16" ht="25.05" customHeight="1" x14ac:dyDescent="0.25">
      <c r="A31" s="4">
        <v>29</v>
      </c>
      <c r="B31" s="4" t="s">
        <v>432</v>
      </c>
      <c r="C31" s="4" t="s">
        <v>422</v>
      </c>
      <c r="D31" s="140"/>
      <c r="E31" s="143"/>
      <c r="F31" s="6">
        <v>1821121009</v>
      </c>
      <c r="G31" s="6" t="s">
        <v>112</v>
      </c>
      <c r="H31" s="6" t="s">
        <v>271</v>
      </c>
      <c r="I31" s="6" t="s">
        <v>389</v>
      </c>
      <c r="J31" s="6">
        <v>15177213326</v>
      </c>
      <c r="K31" s="6" t="s">
        <v>436</v>
      </c>
      <c r="L31" s="4" t="s">
        <v>40</v>
      </c>
      <c r="M31" s="30"/>
      <c r="N31" s="30"/>
      <c r="O31" s="30"/>
      <c r="P31" s="30"/>
    </row>
    <row r="32" spans="1:16" ht="25.05" customHeight="1" x14ac:dyDescent="0.25">
      <c r="A32" s="4">
        <v>30</v>
      </c>
      <c r="B32" s="4" t="s">
        <v>417</v>
      </c>
      <c r="C32" s="4" t="s">
        <v>422</v>
      </c>
      <c r="D32" s="141"/>
      <c r="E32" s="144"/>
      <c r="F32" s="6">
        <v>1821121010</v>
      </c>
      <c r="G32" s="6" t="s">
        <v>437</v>
      </c>
      <c r="H32" s="6" t="s">
        <v>271</v>
      </c>
      <c r="I32" s="6" t="s">
        <v>389</v>
      </c>
      <c r="J32" s="6">
        <v>18577005110</v>
      </c>
      <c r="K32" s="6" t="s">
        <v>438</v>
      </c>
      <c r="L32" s="30"/>
      <c r="M32" s="30"/>
      <c r="N32" s="30"/>
      <c r="O32" s="30"/>
      <c r="P32" s="30"/>
    </row>
    <row r="33" spans="1:16" ht="25.05" customHeight="1" x14ac:dyDescent="0.25">
      <c r="A33" s="4">
        <v>31</v>
      </c>
      <c r="B33" s="4" t="s">
        <v>439</v>
      </c>
      <c r="C33" s="30" t="s">
        <v>440</v>
      </c>
      <c r="D33" s="139" t="s">
        <v>269</v>
      </c>
      <c r="E33" s="142">
        <f>COUNTA(M33:M42)/10</f>
        <v>0</v>
      </c>
      <c r="F33" s="6">
        <v>1821121056</v>
      </c>
      <c r="G33" s="6" t="s">
        <v>137</v>
      </c>
      <c r="H33" s="6" t="s">
        <v>287</v>
      </c>
      <c r="I33" s="6" t="s">
        <v>389</v>
      </c>
      <c r="J33" s="6">
        <v>18378093109</v>
      </c>
      <c r="K33" s="6" t="s">
        <v>441</v>
      </c>
      <c r="L33" s="4" t="s">
        <v>107</v>
      </c>
      <c r="M33" s="30"/>
      <c r="N33" s="30"/>
      <c r="O33" s="30"/>
      <c r="P33" s="30"/>
    </row>
    <row r="34" spans="1:16" ht="25.05" customHeight="1" x14ac:dyDescent="0.25">
      <c r="A34" s="4">
        <v>32</v>
      </c>
      <c r="B34" s="4" t="s">
        <v>417</v>
      </c>
      <c r="C34" s="30" t="s">
        <v>440</v>
      </c>
      <c r="D34" s="140"/>
      <c r="E34" s="143"/>
      <c r="F34" s="6">
        <v>1821121057</v>
      </c>
      <c r="G34" s="6" t="s">
        <v>442</v>
      </c>
      <c r="H34" s="6" t="s">
        <v>287</v>
      </c>
      <c r="I34" s="6" t="s">
        <v>389</v>
      </c>
      <c r="J34" s="6">
        <v>13350219699</v>
      </c>
      <c r="K34" s="6" t="s">
        <v>443</v>
      </c>
      <c r="L34" s="30"/>
      <c r="M34" s="30"/>
      <c r="N34" s="30"/>
      <c r="O34" s="30"/>
      <c r="P34" s="30"/>
    </row>
    <row r="35" spans="1:16" ht="25.05" customHeight="1" x14ac:dyDescent="0.25">
      <c r="A35" s="4">
        <v>33</v>
      </c>
      <c r="B35" s="4" t="s">
        <v>419</v>
      </c>
      <c r="C35" s="30" t="s">
        <v>440</v>
      </c>
      <c r="D35" s="140"/>
      <c r="E35" s="143"/>
      <c r="F35" s="6">
        <v>1821121058</v>
      </c>
      <c r="G35" s="6" t="s">
        <v>444</v>
      </c>
      <c r="H35" s="6" t="s">
        <v>287</v>
      </c>
      <c r="I35" s="6" t="s">
        <v>389</v>
      </c>
      <c r="J35" s="6">
        <v>13594367138</v>
      </c>
      <c r="K35" s="6" t="s">
        <v>445</v>
      </c>
      <c r="L35" s="30"/>
      <c r="M35" s="30"/>
      <c r="N35" s="30"/>
      <c r="O35" s="30"/>
      <c r="P35" s="30"/>
    </row>
    <row r="36" spans="1:16" ht="25.05" customHeight="1" x14ac:dyDescent="0.25">
      <c r="A36" s="4">
        <v>34</v>
      </c>
      <c r="B36" s="4" t="s">
        <v>419</v>
      </c>
      <c r="C36" s="30" t="s">
        <v>440</v>
      </c>
      <c r="D36" s="140"/>
      <c r="E36" s="143"/>
      <c r="F36" s="6">
        <v>1821121059</v>
      </c>
      <c r="G36" s="6" t="s">
        <v>446</v>
      </c>
      <c r="H36" s="6" t="s">
        <v>287</v>
      </c>
      <c r="I36" s="6" t="s">
        <v>389</v>
      </c>
      <c r="J36" s="6">
        <v>13617798032</v>
      </c>
      <c r="K36" s="6" t="s">
        <v>447</v>
      </c>
      <c r="L36" s="30"/>
      <c r="M36" s="30"/>
      <c r="N36" s="30"/>
      <c r="O36" s="30"/>
      <c r="P36" s="30"/>
    </row>
    <row r="37" spans="1:16" ht="25.05" customHeight="1" x14ac:dyDescent="0.25">
      <c r="A37" s="4">
        <v>35</v>
      </c>
      <c r="B37" s="4" t="s">
        <v>439</v>
      </c>
      <c r="C37" s="30" t="s">
        <v>440</v>
      </c>
      <c r="D37" s="140"/>
      <c r="E37" s="143"/>
      <c r="F37" s="6">
        <v>1821121060</v>
      </c>
      <c r="G37" s="6" t="s">
        <v>138</v>
      </c>
      <c r="H37" s="6" t="s">
        <v>287</v>
      </c>
      <c r="I37" s="6" t="s">
        <v>389</v>
      </c>
      <c r="J37" s="6">
        <v>19877256296</v>
      </c>
      <c r="K37" s="6" t="s">
        <v>448</v>
      </c>
      <c r="L37" s="4" t="s">
        <v>52</v>
      </c>
      <c r="M37" s="30"/>
      <c r="N37" s="30"/>
      <c r="O37" s="30"/>
      <c r="P37" s="30"/>
    </row>
    <row r="38" spans="1:16" ht="25.05" customHeight="1" x14ac:dyDescent="0.25">
      <c r="A38" s="4">
        <v>36</v>
      </c>
      <c r="B38" s="4" t="s">
        <v>414</v>
      </c>
      <c r="C38" s="30" t="s">
        <v>440</v>
      </c>
      <c r="D38" s="140"/>
      <c r="E38" s="143"/>
      <c r="F38" s="6">
        <v>1821121061</v>
      </c>
      <c r="G38" s="6" t="s">
        <v>139</v>
      </c>
      <c r="H38" s="6" t="s">
        <v>287</v>
      </c>
      <c r="I38" s="6" t="s">
        <v>389</v>
      </c>
      <c r="J38" s="6">
        <v>18877393283</v>
      </c>
      <c r="K38" s="6" t="s">
        <v>449</v>
      </c>
      <c r="L38" s="4" t="s">
        <v>40</v>
      </c>
      <c r="M38" s="30"/>
      <c r="N38" s="30"/>
      <c r="O38" s="30"/>
      <c r="P38" s="30"/>
    </row>
    <row r="39" spans="1:16" ht="25.05" customHeight="1" x14ac:dyDescent="0.25">
      <c r="A39" s="4">
        <v>37</v>
      </c>
      <c r="B39" s="4" t="s">
        <v>419</v>
      </c>
      <c r="C39" s="30" t="s">
        <v>440</v>
      </c>
      <c r="D39" s="140"/>
      <c r="E39" s="143"/>
      <c r="F39" s="6">
        <v>1821121062</v>
      </c>
      <c r="G39" s="6" t="s">
        <v>140</v>
      </c>
      <c r="H39" s="6" t="s">
        <v>287</v>
      </c>
      <c r="I39" s="6" t="s">
        <v>389</v>
      </c>
      <c r="J39" s="6">
        <v>18775830407</v>
      </c>
      <c r="K39" s="6" t="s">
        <v>450</v>
      </c>
      <c r="L39" s="4" t="s">
        <v>40</v>
      </c>
      <c r="M39" s="30"/>
      <c r="N39" s="30"/>
      <c r="O39" s="30"/>
      <c r="P39" s="30"/>
    </row>
    <row r="40" spans="1:16" ht="25.05" customHeight="1" x14ac:dyDescent="0.25">
      <c r="A40" s="4">
        <v>38</v>
      </c>
      <c r="B40" s="4" t="s">
        <v>417</v>
      </c>
      <c r="C40" s="30" t="s">
        <v>440</v>
      </c>
      <c r="D40" s="140"/>
      <c r="E40" s="143"/>
      <c r="F40" s="6">
        <v>1821121012</v>
      </c>
      <c r="G40" s="6" t="s">
        <v>451</v>
      </c>
      <c r="H40" s="6" t="s">
        <v>271</v>
      </c>
      <c r="I40" s="6" t="s">
        <v>389</v>
      </c>
      <c r="J40" s="6">
        <v>18212324185</v>
      </c>
      <c r="K40" s="6" t="s">
        <v>452</v>
      </c>
      <c r="L40" s="30"/>
      <c r="M40" s="30"/>
      <c r="N40" s="30"/>
      <c r="O40" s="30"/>
      <c r="P40" s="30"/>
    </row>
    <row r="41" spans="1:16" ht="25.05" customHeight="1" x14ac:dyDescent="0.25">
      <c r="A41" s="4">
        <v>39</v>
      </c>
      <c r="B41" s="4" t="s">
        <v>417</v>
      </c>
      <c r="C41" s="30" t="s">
        <v>440</v>
      </c>
      <c r="D41" s="140"/>
      <c r="E41" s="143"/>
      <c r="F41" s="6">
        <v>1821121013</v>
      </c>
      <c r="G41" s="6" t="s">
        <v>114</v>
      </c>
      <c r="H41" s="6" t="s">
        <v>271</v>
      </c>
      <c r="I41" s="6" t="s">
        <v>389</v>
      </c>
      <c r="J41" s="6">
        <v>18577269614</v>
      </c>
      <c r="K41" s="6" t="s">
        <v>453</v>
      </c>
      <c r="L41" s="4" t="s">
        <v>40</v>
      </c>
      <c r="M41" s="30"/>
      <c r="N41" s="30"/>
      <c r="O41" s="30"/>
      <c r="P41" s="30"/>
    </row>
    <row r="42" spans="1:16" ht="25.05" customHeight="1" x14ac:dyDescent="0.25">
      <c r="A42" s="4">
        <v>40</v>
      </c>
      <c r="B42" s="4" t="s">
        <v>432</v>
      </c>
      <c r="C42" s="30" t="s">
        <v>440</v>
      </c>
      <c r="D42" s="141"/>
      <c r="E42" s="144"/>
      <c r="F42" s="6">
        <v>1821121015</v>
      </c>
      <c r="G42" s="6" t="s">
        <v>115</v>
      </c>
      <c r="H42" s="6" t="s">
        <v>287</v>
      </c>
      <c r="I42" s="6" t="s">
        <v>389</v>
      </c>
      <c r="J42" s="6">
        <v>18074793146</v>
      </c>
      <c r="K42" s="6" t="s">
        <v>454</v>
      </c>
      <c r="L42" s="4" t="s">
        <v>52</v>
      </c>
      <c r="M42" s="30"/>
      <c r="N42" s="30"/>
      <c r="O42" s="30"/>
      <c r="P42" s="30"/>
    </row>
    <row r="43" spans="1:16" ht="25.05" customHeight="1" x14ac:dyDescent="0.25">
      <c r="A43" s="4">
        <v>41</v>
      </c>
      <c r="B43" s="4" t="s">
        <v>414</v>
      </c>
      <c r="C43" s="30" t="s">
        <v>455</v>
      </c>
      <c r="D43" s="139" t="s">
        <v>269</v>
      </c>
      <c r="E43" s="142">
        <f>COUNTA(M43:M52)/10</f>
        <v>0</v>
      </c>
      <c r="F43" s="6">
        <v>1821121018</v>
      </c>
      <c r="G43" s="6" t="s">
        <v>456</v>
      </c>
      <c r="H43" s="6" t="s">
        <v>287</v>
      </c>
      <c r="I43" s="6" t="s">
        <v>389</v>
      </c>
      <c r="J43" s="6">
        <v>13788097357</v>
      </c>
      <c r="K43" s="6" t="s">
        <v>457</v>
      </c>
      <c r="L43" s="30"/>
      <c r="M43" s="30"/>
      <c r="N43" s="30"/>
      <c r="O43" s="30"/>
      <c r="P43" s="30"/>
    </row>
    <row r="44" spans="1:16" ht="25.05" customHeight="1" x14ac:dyDescent="0.25">
      <c r="A44" s="4">
        <v>42</v>
      </c>
      <c r="B44" s="4" t="s">
        <v>439</v>
      </c>
      <c r="C44" s="30" t="s">
        <v>455</v>
      </c>
      <c r="D44" s="140"/>
      <c r="E44" s="143"/>
      <c r="F44" s="6">
        <v>1821121054</v>
      </c>
      <c r="G44" s="6" t="s">
        <v>135</v>
      </c>
      <c r="H44" s="6" t="s">
        <v>287</v>
      </c>
      <c r="I44" s="6" t="s">
        <v>389</v>
      </c>
      <c r="J44" s="6">
        <v>15278337089</v>
      </c>
      <c r="K44" s="6" t="s">
        <v>458</v>
      </c>
      <c r="L44" s="4" t="s">
        <v>59</v>
      </c>
      <c r="M44" s="30"/>
      <c r="N44" s="30"/>
      <c r="O44" s="30"/>
      <c r="P44" s="30"/>
    </row>
    <row r="45" spans="1:16" ht="25.05" customHeight="1" x14ac:dyDescent="0.25">
      <c r="A45" s="4">
        <v>43</v>
      </c>
      <c r="B45" s="4" t="s">
        <v>419</v>
      </c>
      <c r="C45" s="30" t="s">
        <v>455</v>
      </c>
      <c r="D45" s="140"/>
      <c r="E45" s="143"/>
      <c r="F45" s="6">
        <v>1821121021</v>
      </c>
      <c r="G45" s="6" t="s">
        <v>459</v>
      </c>
      <c r="H45" s="6" t="s">
        <v>287</v>
      </c>
      <c r="I45" s="6" t="s">
        <v>389</v>
      </c>
      <c r="J45" s="6">
        <v>18078051739</v>
      </c>
      <c r="K45" s="6" t="s">
        <v>460</v>
      </c>
      <c r="L45" s="30"/>
      <c r="M45" s="30"/>
      <c r="N45" s="30"/>
      <c r="O45" s="30"/>
      <c r="P45" s="30"/>
    </row>
    <row r="46" spans="1:16" ht="25.05" customHeight="1" x14ac:dyDescent="0.25">
      <c r="A46" s="4">
        <v>44</v>
      </c>
      <c r="B46" s="4" t="s">
        <v>419</v>
      </c>
      <c r="C46" s="30" t="s">
        <v>455</v>
      </c>
      <c r="D46" s="140"/>
      <c r="E46" s="143"/>
      <c r="F46" s="6">
        <v>1821121025</v>
      </c>
      <c r="G46" s="6" t="s">
        <v>120</v>
      </c>
      <c r="H46" s="6" t="s">
        <v>287</v>
      </c>
      <c r="I46" s="6" t="s">
        <v>389</v>
      </c>
      <c r="J46" s="6">
        <v>15778439470</v>
      </c>
      <c r="K46" s="6" t="s">
        <v>461</v>
      </c>
      <c r="L46" s="4" t="s">
        <v>40</v>
      </c>
      <c r="M46" s="30"/>
      <c r="N46" s="30"/>
      <c r="O46" s="30"/>
      <c r="P46" s="30"/>
    </row>
    <row r="47" spans="1:16" ht="25.05" customHeight="1" x14ac:dyDescent="0.25">
      <c r="A47" s="4">
        <v>45</v>
      </c>
      <c r="B47" s="4" t="s">
        <v>419</v>
      </c>
      <c r="C47" s="30" t="s">
        <v>455</v>
      </c>
      <c r="D47" s="140"/>
      <c r="E47" s="143"/>
      <c r="F47" s="6">
        <v>1821121035</v>
      </c>
      <c r="G47" s="6" t="s">
        <v>462</v>
      </c>
      <c r="H47" s="6" t="s">
        <v>287</v>
      </c>
      <c r="I47" s="6" t="s">
        <v>389</v>
      </c>
      <c r="J47" s="6">
        <v>18707846648</v>
      </c>
      <c r="K47" s="6" t="s">
        <v>463</v>
      </c>
      <c r="L47" s="30"/>
      <c r="M47" s="30"/>
      <c r="N47" s="30"/>
      <c r="O47" s="30"/>
      <c r="P47" s="30"/>
    </row>
    <row r="48" spans="1:16" ht="25.05" customHeight="1" x14ac:dyDescent="0.25">
      <c r="A48" s="4">
        <v>46</v>
      </c>
      <c r="B48" s="4" t="s">
        <v>414</v>
      </c>
      <c r="C48" s="30" t="s">
        <v>455</v>
      </c>
      <c r="D48" s="140"/>
      <c r="E48" s="143"/>
      <c r="F48" s="6">
        <v>1821121036</v>
      </c>
      <c r="G48" s="6" t="s">
        <v>125</v>
      </c>
      <c r="H48" s="6" t="s">
        <v>287</v>
      </c>
      <c r="I48" s="6" t="s">
        <v>389</v>
      </c>
      <c r="J48" s="6">
        <v>15878937310</v>
      </c>
      <c r="K48" s="6" t="s">
        <v>464</v>
      </c>
      <c r="L48" s="4" t="s">
        <v>59</v>
      </c>
      <c r="M48" s="30"/>
      <c r="N48" s="30"/>
      <c r="O48" s="30"/>
      <c r="P48" s="30"/>
    </row>
    <row r="49" spans="1:16" ht="25.05" customHeight="1" x14ac:dyDescent="0.25">
      <c r="A49" s="4">
        <v>47</v>
      </c>
      <c r="B49" s="4" t="s">
        <v>439</v>
      </c>
      <c r="C49" s="30" t="s">
        <v>455</v>
      </c>
      <c r="D49" s="140"/>
      <c r="E49" s="143"/>
      <c r="F49" s="6">
        <v>1821121037</v>
      </c>
      <c r="G49" s="6" t="s">
        <v>465</v>
      </c>
      <c r="H49" s="6" t="s">
        <v>287</v>
      </c>
      <c r="I49" s="6" t="s">
        <v>389</v>
      </c>
      <c r="J49" s="6">
        <v>18173963857</v>
      </c>
      <c r="K49" s="6" t="s">
        <v>466</v>
      </c>
      <c r="L49" s="30"/>
      <c r="M49" s="30"/>
      <c r="N49" s="30"/>
      <c r="O49" s="30"/>
      <c r="P49" s="30"/>
    </row>
    <row r="50" spans="1:16" ht="25.05" customHeight="1" x14ac:dyDescent="0.25">
      <c r="A50" s="4">
        <v>48</v>
      </c>
      <c r="B50" s="4" t="s">
        <v>414</v>
      </c>
      <c r="C50" s="30" t="s">
        <v>455</v>
      </c>
      <c r="D50" s="140"/>
      <c r="E50" s="143"/>
      <c r="F50" s="6">
        <v>1821121038</v>
      </c>
      <c r="G50" s="6" t="s">
        <v>467</v>
      </c>
      <c r="H50" s="6" t="s">
        <v>287</v>
      </c>
      <c r="I50" s="6" t="s">
        <v>389</v>
      </c>
      <c r="J50" s="6">
        <v>18178123286</v>
      </c>
      <c r="K50" s="6" t="s">
        <v>468</v>
      </c>
      <c r="L50" s="30"/>
      <c r="M50" s="30"/>
      <c r="N50" s="30"/>
      <c r="O50" s="30"/>
      <c r="P50" s="30"/>
    </row>
    <row r="51" spans="1:16" ht="25.05" customHeight="1" x14ac:dyDescent="0.25">
      <c r="A51" s="4">
        <v>49</v>
      </c>
      <c r="B51" s="4" t="s">
        <v>417</v>
      </c>
      <c r="C51" s="30" t="s">
        <v>455</v>
      </c>
      <c r="D51" s="140"/>
      <c r="E51" s="143"/>
      <c r="F51" s="6">
        <v>1821121040</v>
      </c>
      <c r="G51" s="6" t="s">
        <v>128</v>
      </c>
      <c r="H51" s="6" t="s">
        <v>287</v>
      </c>
      <c r="I51" s="6" t="s">
        <v>389</v>
      </c>
      <c r="J51" s="6">
        <v>13597131541</v>
      </c>
      <c r="K51" s="6" t="s">
        <v>469</v>
      </c>
      <c r="L51" s="4" t="s">
        <v>59</v>
      </c>
      <c r="M51" s="30"/>
      <c r="N51" s="30"/>
      <c r="O51" s="30"/>
      <c r="P51" s="30"/>
    </row>
    <row r="52" spans="1:16" ht="25.05" customHeight="1" x14ac:dyDescent="0.25">
      <c r="A52" s="4">
        <v>50</v>
      </c>
      <c r="B52" s="4" t="s">
        <v>417</v>
      </c>
      <c r="C52" s="30" t="s">
        <v>455</v>
      </c>
      <c r="D52" s="141"/>
      <c r="E52" s="144"/>
      <c r="F52" s="6">
        <v>1821121041</v>
      </c>
      <c r="G52" s="6" t="s">
        <v>129</v>
      </c>
      <c r="H52" s="6" t="s">
        <v>287</v>
      </c>
      <c r="I52" s="6" t="s">
        <v>389</v>
      </c>
      <c r="J52" s="6">
        <v>15177272120</v>
      </c>
      <c r="K52" s="6" t="s">
        <v>470</v>
      </c>
      <c r="L52" s="4" t="s">
        <v>40</v>
      </c>
      <c r="M52" s="30"/>
      <c r="N52" s="30"/>
      <c r="O52" s="30"/>
      <c r="P52" s="30"/>
    </row>
    <row r="53" spans="1:16" ht="25.05" customHeight="1" x14ac:dyDescent="0.25">
      <c r="A53" s="4">
        <v>51</v>
      </c>
      <c r="B53" s="4" t="s">
        <v>419</v>
      </c>
      <c r="C53" s="30" t="s">
        <v>471</v>
      </c>
      <c r="D53" s="139" t="s">
        <v>472</v>
      </c>
      <c r="E53" s="142">
        <f>COUNTA(M53:M58)/10</f>
        <v>0</v>
      </c>
      <c r="F53" s="6">
        <v>1821121043</v>
      </c>
      <c r="G53" s="6" t="s">
        <v>130</v>
      </c>
      <c r="H53" s="6" t="s">
        <v>287</v>
      </c>
      <c r="I53" s="6" t="s">
        <v>389</v>
      </c>
      <c r="J53" s="6">
        <v>15777222443</v>
      </c>
      <c r="K53" s="6" t="s">
        <v>473</v>
      </c>
      <c r="L53" s="4" t="s">
        <v>40</v>
      </c>
      <c r="M53" s="30"/>
      <c r="N53" s="30"/>
      <c r="O53" s="30"/>
      <c r="P53" s="30"/>
    </row>
    <row r="54" spans="1:16" ht="25.05" customHeight="1" x14ac:dyDescent="0.25">
      <c r="A54" s="4">
        <v>52</v>
      </c>
      <c r="B54" s="4" t="s">
        <v>432</v>
      </c>
      <c r="C54" s="30" t="s">
        <v>471</v>
      </c>
      <c r="D54" s="140"/>
      <c r="E54" s="143"/>
      <c r="F54" s="6">
        <v>1821121044</v>
      </c>
      <c r="G54" s="6" t="s">
        <v>131</v>
      </c>
      <c r="H54" s="6" t="s">
        <v>287</v>
      </c>
      <c r="I54" s="6" t="s">
        <v>389</v>
      </c>
      <c r="J54" s="6">
        <v>18775731385</v>
      </c>
      <c r="K54" s="6" t="s">
        <v>474</v>
      </c>
      <c r="L54" s="4" t="s">
        <v>59</v>
      </c>
      <c r="M54" s="30"/>
      <c r="N54" s="30"/>
      <c r="O54" s="30"/>
      <c r="P54" s="30"/>
    </row>
    <row r="55" spans="1:16" ht="25.05" customHeight="1" x14ac:dyDescent="0.25">
      <c r="A55" s="4">
        <v>53</v>
      </c>
      <c r="B55" s="4" t="s">
        <v>439</v>
      </c>
      <c r="C55" s="30" t="s">
        <v>471</v>
      </c>
      <c r="D55" s="140"/>
      <c r="E55" s="143"/>
      <c r="F55" s="6">
        <v>1821121046</v>
      </c>
      <c r="G55" s="6" t="s">
        <v>133</v>
      </c>
      <c r="H55" s="6" t="s">
        <v>287</v>
      </c>
      <c r="I55" s="6" t="s">
        <v>389</v>
      </c>
      <c r="J55" s="6">
        <v>17687284169</v>
      </c>
      <c r="K55" s="6" t="s">
        <v>475</v>
      </c>
      <c r="L55" s="4" t="s">
        <v>52</v>
      </c>
      <c r="M55" s="30"/>
      <c r="N55" s="30"/>
      <c r="O55" s="30"/>
      <c r="P55" s="30"/>
    </row>
    <row r="56" spans="1:16" ht="25.05" customHeight="1" x14ac:dyDescent="0.25">
      <c r="A56" s="4">
        <v>54</v>
      </c>
      <c r="B56" s="4" t="s">
        <v>439</v>
      </c>
      <c r="C56" s="30" t="s">
        <v>471</v>
      </c>
      <c r="D56" s="140"/>
      <c r="E56" s="143"/>
      <c r="F56" s="6">
        <v>1821121049</v>
      </c>
      <c r="G56" s="6" t="s">
        <v>476</v>
      </c>
      <c r="H56" s="6" t="s">
        <v>287</v>
      </c>
      <c r="I56" s="6" t="s">
        <v>389</v>
      </c>
      <c r="J56" s="6">
        <v>17376239454</v>
      </c>
      <c r="K56" s="6" t="s">
        <v>477</v>
      </c>
      <c r="L56" s="30"/>
      <c r="M56" s="30"/>
      <c r="N56" s="30"/>
      <c r="O56" s="30"/>
      <c r="P56" s="30"/>
    </row>
    <row r="57" spans="1:16" ht="25.05" customHeight="1" x14ac:dyDescent="0.25">
      <c r="A57" s="4">
        <v>55</v>
      </c>
      <c r="B57" s="4" t="s">
        <v>414</v>
      </c>
      <c r="C57" s="30" t="s">
        <v>471</v>
      </c>
      <c r="D57" s="140"/>
      <c r="E57" s="143"/>
      <c r="F57" s="6">
        <v>1821121050</v>
      </c>
      <c r="G57" s="6" t="s">
        <v>478</v>
      </c>
      <c r="H57" s="6" t="s">
        <v>287</v>
      </c>
      <c r="I57" s="6" t="s">
        <v>389</v>
      </c>
      <c r="J57" s="6">
        <v>13975729132</v>
      </c>
      <c r="K57" s="6" t="s">
        <v>479</v>
      </c>
      <c r="L57" s="30"/>
      <c r="M57" s="30"/>
      <c r="N57" s="30"/>
      <c r="O57" s="30"/>
      <c r="P57" s="30"/>
    </row>
    <row r="58" spans="1:16" ht="25.05" customHeight="1" x14ac:dyDescent="0.25">
      <c r="A58" s="4">
        <v>56</v>
      </c>
      <c r="B58" s="4" t="s">
        <v>414</v>
      </c>
      <c r="C58" s="30" t="s">
        <v>471</v>
      </c>
      <c r="D58" s="141"/>
      <c r="E58" s="144"/>
      <c r="F58" s="6">
        <v>1821121052</v>
      </c>
      <c r="G58" s="6" t="s">
        <v>134</v>
      </c>
      <c r="H58" s="6" t="s">
        <v>287</v>
      </c>
      <c r="I58" s="6" t="s">
        <v>389</v>
      </c>
      <c r="J58" s="6">
        <v>18815877026</v>
      </c>
      <c r="K58" s="6" t="s">
        <v>480</v>
      </c>
      <c r="L58" s="4" t="s">
        <v>40</v>
      </c>
      <c r="M58" s="30"/>
      <c r="N58" s="30"/>
      <c r="O58" s="30"/>
      <c r="P58" s="30"/>
    </row>
    <row r="59" spans="1:16" ht="25.05" customHeight="1" x14ac:dyDescent="0.25">
      <c r="A59" s="4">
        <v>57</v>
      </c>
      <c r="B59" s="4" t="s">
        <v>404</v>
      </c>
      <c r="C59" s="4" t="s">
        <v>382</v>
      </c>
      <c r="D59" s="4"/>
      <c r="E59" s="4"/>
      <c r="F59" s="6">
        <v>1821121024</v>
      </c>
      <c r="G59" s="6" t="s">
        <v>119</v>
      </c>
      <c r="H59" s="6" t="s">
        <v>287</v>
      </c>
      <c r="I59" s="6" t="s">
        <v>389</v>
      </c>
      <c r="J59" s="6">
        <v>18878569214</v>
      </c>
      <c r="K59" s="6" t="s">
        <v>481</v>
      </c>
      <c r="L59" s="4" t="s">
        <v>40</v>
      </c>
      <c r="M59" s="30"/>
      <c r="N59" s="30"/>
      <c r="O59" s="30"/>
      <c r="P59" s="30"/>
    </row>
  </sheetData>
  <mergeCells count="14">
    <mergeCell ref="D33:D42"/>
    <mergeCell ref="D43:D52"/>
    <mergeCell ref="D53:D58"/>
    <mergeCell ref="E3:E12"/>
    <mergeCell ref="E13:E22"/>
    <mergeCell ref="E23:E32"/>
    <mergeCell ref="E33:E42"/>
    <mergeCell ref="E43:E52"/>
    <mergeCell ref="E53:E58"/>
    <mergeCell ref="A1:O1"/>
    <mergeCell ref="C2:D2"/>
    <mergeCell ref="D3:D12"/>
    <mergeCell ref="D13:D22"/>
    <mergeCell ref="D23:D32"/>
  </mergeCells>
  <phoneticPr fontId="33" type="noConversion"/>
  <dataValidations count="2">
    <dataValidation type="list" allowBlank="1" showInputMessage="1" showErrorMessage="1" sqref="H3 H4 H5 H13 H14 H22 H23 H42 H43 H18:H20 H29:H32 H40:H41" xr:uid="{00000000-0002-0000-0300-000000000000}">
      <formula1>"男,女"</formula1>
    </dataValidation>
    <dataValidation type="list" allowBlank="1" showInputMessage="1" showErrorMessage="1" sqref="L3 L4 L5 L7 L9 L10 L14 L21 L22 L25 L26 L28 L33 L41 L42 L44 L46 L48 L55 L58 L59 L18:L20 L29:L31 L37:L39 L51:L52 L53:L54" xr:uid="{00000000-0002-0000-03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topLeftCell="A49" zoomScale="80" zoomScaleNormal="80" workbookViewId="0">
      <selection activeCell="C3" sqref="C3:C59"/>
    </sheetView>
  </sheetViews>
  <sheetFormatPr defaultColWidth="9" defaultRowHeight="13.8" x14ac:dyDescent="0.25"/>
  <cols>
    <col min="2" max="2" width="17.44140625" customWidth="1"/>
    <col min="3" max="3" width="14.44140625" customWidth="1"/>
    <col min="4" max="4" width="10.109375" customWidth="1"/>
    <col min="5" max="5" width="10.5546875" customWidth="1"/>
    <col min="6" max="6" width="16.6640625" customWidth="1"/>
    <col min="7" max="7" width="14.88671875" customWidth="1"/>
    <col min="8" max="8" width="7.5546875" customWidth="1"/>
    <col min="9" max="9" width="21.44140625" customWidth="1"/>
    <col min="10" max="10" width="19.5546875" customWidth="1"/>
    <col min="11" max="11" width="39.33203125" customWidth="1"/>
    <col min="12" max="12" width="29.77734375" customWidth="1"/>
    <col min="13" max="13" width="42.5546875" customWidth="1"/>
    <col min="14" max="14" width="13.88671875" customWidth="1"/>
    <col min="15" max="15" width="17.21875" customWidth="1"/>
  </cols>
  <sheetData>
    <row r="1" spans="1:16" ht="32.4" x14ac:dyDescent="0.25">
      <c r="A1" s="145" t="s">
        <v>482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</row>
    <row r="2" spans="1:16" s="37" customFormat="1" ht="46.95" customHeight="1" x14ac:dyDescent="0.25">
      <c r="A2" s="38" t="s">
        <v>28</v>
      </c>
      <c r="B2" s="38" t="s">
        <v>258</v>
      </c>
      <c r="C2" s="148" t="s">
        <v>35</v>
      </c>
      <c r="D2" s="149"/>
      <c r="E2" s="91" t="s">
        <v>1524</v>
      </c>
      <c r="F2" s="38" t="s">
        <v>31</v>
      </c>
      <c r="G2" s="38" t="s">
        <v>32</v>
      </c>
      <c r="H2" s="38" t="s">
        <v>259</v>
      </c>
      <c r="I2" s="38" t="s">
        <v>260</v>
      </c>
      <c r="J2" s="38" t="s">
        <v>261</v>
      </c>
      <c r="K2" s="38" t="s">
        <v>387</v>
      </c>
      <c r="L2" s="40" t="s">
        <v>263</v>
      </c>
      <c r="M2" s="38" t="s">
        <v>264</v>
      </c>
      <c r="N2" s="38" t="s">
        <v>5</v>
      </c>
      <c r="O2" s="38" t="s">
        <v>265</v>
      </c>
      <c r="P2" s="38" t="s">
        <v>266</v>
      </c>
    </row>
    <row r="3" spans="1:16" ht="25.05" customHeight="1" x14ac:dyDescent="0.25">
      <c r="A3" s="39">
        <v>1</v>
      </c>
      <c r="B3" s="4" t="s">
        <v>483</v>
      </c>
      <c r="C3" s="4" t="s">
        <v>483</v>
      </c>
      <c r="D3" s="139" t="s">
        <v>269</v>
      </c>
      <c r="E3" s="142">
        <f>COUNTA(M3:M13)/10</f>
        <v>0</v>
      </c>
      <c r="F3" s="6" t="s">
        <v>484</v>
      </c>
      <c r="G3" s="5" t="s">
        <v>485</v>
      </c>
      <c r="H3" s="5" t="s">
        <v>271</v>
      </c>
      <c r="I3" s="5" t="s">
        <v>486</v>
      </c>
      <c r="J3" s="5">
        <v>18877685249</v>
      </c>
      <c r="K3" s="5" t="s">
        <v>487</v>
      </c>
      <c r="L3" s="41"/>
      <c r="M3" s="32"/>
      <c r="N3" s="32"/>
      <c r="O3" s="32"/>
      <c r="P3" s="32"/>
    </row>
    <row r="4" spans="1:16" ht="25.05" customHeight="1" x14ac:dyDescent="0.25">
      <c r="A4" s="39">
        <v>2</v>
      </c>
      <c r="B4" s="4" t="s">
        <v>483</v>
      </c>
      <c r="C4" s="4" t="s">
        <v>483</v>
      </c>
      <c r="D4" s="140"/>
      <c r="E4" s="143"/>
      <c r="F4" s="6" t="s">
        <v>488</v>
      </c>
      <c r="G4" s="5" t="s">
        <v>489</v>
      </c>
      <c r="H4" s="5" t="s">
        <v>271</v>
      </c>
      <c r="I4" s="5" t="s">
        <v>486</v>
      </c>
      <c r="J4" s="5">
        <v>17777225923</v>
      </c>
      <c r="K4" s="5" t="s">
        <v>490</v>
      </c>
      <c r="L4" s="41"/>
      <c r="M4" s="32"/>
      <c r="N4" s="32"/>
      <c r="O4" s="32"/>
      <c r="P4" s="32"/>
    </row>
    <row r="5" spans="1:16" ht="25.05" customHeight="1" x14ac:dyDescent="0.25">
      <c r="A5" s="39">
        <v>3</v>
      </c>
      <c r="B5" s="4" t="s">
        <v>483</v>
      </c>
      <c r="C5" s="4" t="s">
        <v>483</v>
      </c>
      <c r="D5" s="140"/>
      <c r="E5" s="143"/>
      <c r="F5" s="6" t="s">
        <v>491</v>
      </c>
      <c r="G5" s="5" t="s">
        <v>492</v>
      </c>
      <c r="H5" s="5" t="s">
        <v>271</v>
      </c>
      <c r="I5" s="5" t="s">
        <v>486</v>
      </c>
      <c r="J5" s="5">
        <v>15577040141</v>
      </c>
      <c r="K5" s="5" t="s">
        <v>493</v>
      </c>
      <c r="L5" s="41"/>
      <c r="M5" s="32"/>
      <c r="N5" s="32"/>
      <c r="O5" s="32"/>
      <c r="P5" s="32"/>
    </row>
    <row r="6" spans="1:16" ht="25.05" customHeight="1" x14ac:dyDescent="0.25">
      <c r="A6" s="39">
        <v>4</v>
      </c>
      <c r="B6" s="4" t="s">
        <v>483</v>
      </c>
      <c r="C6" s="4" t="s">
        <v>483</v>
      </c>
      <c r="D6" s="140"/>
      <c r="E6" s="143"/>
      <c r="F6" s="6" t="s">
        <v>494</v>
      </c>
      <c r="G6" s="5" t="s">
        <v>495</v>
      </c>
      <c r="H6" s="5" t="s">
        <v>271</v>
      </c>
      <c r="I6" s="5" t="s">
        <v>486</v>
      </c>
      <c r="J6" s="5">
        <v>15922719927</v>
      </c>
      <c r="K6" s="5" t="s">
        <v>496</v>
      </c>
      <c r="L6" s="41"/>
      <c r="M6" s="32"/>
      <c r="N6" s="32"/>
      <c r="O6" s="32"/>
      <c r="P6" s="32"/>
    </row>
    <row r="7" spans="1:16" ht="25.05" customHeight="1" x14ac:dyDescent="0.25">
      <c r="A7" s="39">
        <v>5</v>
      </c>
      <c r="B7" s="4" t="s">
        <v>483</v>
      </c>
      <c r="C7" s="4" t="s">
        <v>483</v>
      </c>
      <c r="D7" s="140"/>
      <c r="E7" s="143"/>
      <c r="F7" s="6" t="s">
        <v>497</v>
      </c>
      <c r="G7" s="5" t="s">
        <v>498</v>
      </c>
      <c r="H7" s="5" t="s">
        <v>271</v>
      </c>
      <c r="I7" s="5" t="s">
        <v>486</v>
      </c>
      <c r="J7" s="5">
        <v>19978363262</v>
      </c>
      <c r="K7" s="5" t="s">
        <v>499</v>
      </c>
      <c r="L7" s="41"/>
      <c r="M7" s="32"/>
      <c r="N7" s="32"/>
      <c r="O7" s="32"/>
      <c r="P7" s="32"/>
    </row>
    <row r="8" spans="1:16" ht="25.05" customHeight="1" x14ac:dyDescent="0.25">
      <c r="A8" s="39">
        <v>6</v>
      </c>
      <c r="B8" s="4" t="s">
        <v>483</v>
      </c>
      <c r="C8" s="4" t="s">
        <v>483</v>
      </c>
      <c r="D8" s="140"/>
      <c r="E8" s="143"/>
      <c r="F8" s="6" t="s">
        <v>500</v>
      </c>
      <c r="G8" s="5" t="s">
        <v>43</v>
      </c>
      <c r="H8" s="5" t="s">
        <v>287</v>
      </c>
      <c r="I8" s="5" t="s">
        <v>486</v>
      </c>
      <c r="J8" s="5">
        <v>15078269621</v>
      </c>
      <c r="K8" s="5" t="s">
        <v>501</v>
      </c>
      <c r="L8" s="41" t="s">
        <v>40</v>
      </c>
      <c r="M8" s="32"/>
      <c r="N8" s="32"/>
      <c r="O8" s="32"/>
      <c r="P8" s="32"/>
    </row>
    <row r="9" spans="1:16" ht="25.05" customHeight="1" x14ac:dyDescent="0.25">
      <c r="A9" s="39">
        <v>7</v>
      </c>
      <c r="B9" s="4" t="s">
        <v>483</v>
      </c>
      <c r="C9" s="4" t="s">
        <v>483</v>
      </c>
      <c r="D9" s="140"/>
      <c r="E9" s="143"/>
      <c r="F9" s="6" t="s">
        <v>502</v>
      </c>
      <c r="G9" s="5" t="s">
        <v>503</v>
      </c>
      <c r="H9" s="5" t="s">
        <v>287</v>
      </c>
      <c r="I9" s="5" t="s">
        <v>486</v>
      </c>
      <c r="J9" s="5">
        <v>18278305621</v>
      </c>
      <c r="K9" s="5" t="s">
        <v>504</v>
      </c>
      <c r="L9" s="41"/>
      <c r="M9" s="32"/>
      <c r="N9" s="32"/>
      <c r="O9" s="32"/>
      <c r="P9" s="32"/>
    </row>
    <row r="10" spans="1:16" ht="25.05" customHeight="1" x14ac:dyDescent="0.25">
      <c r="A10" s="39">
        <v>8</v>
      </c>
      <c r="B10" s="4" t="s">
        <v>483</v>
      </c>
      <c r="C10" s="4" t="s">
        <v>483</v>
      </c>
      <c r="D10" s="140"/>
      <c r="E10" s="143"/>
      <c r="F10" s="6" t="s">
        <v>505</v>
      </c>
      <c r="G10" s="5" t="s">
        <v>46</v>
      </c>
      <c r="H10" s="5" t="s">
        <v>287</v>
      </c>
      <c r="I10" s="5" t="s">
        <v>486</v>
      </c>
      <c r="J10" s="5">
        <v>13768458469</v>
      </c>
      <c r="K10" s="5" t="s">
        <v>506</v>
      </c>
      <c r="L10" s="41" t="s">
        <v>40</v>
      </c>
      <c r="M10" s="32"/>
      <c r="N10" s="32"/>
      <c r="O10" s="32"/>
      <c r="P10" s="32"/>
    </row>
    <row r="11" spans="1:16" ht="25.05" customHeight="1" x14ac:dyDescent="0.25">
      <c r="A11" s="39">
        <v>9</v>
      </c>
      <c r="B11" s="4" t="s">
        <v>483</v>
      </c>
      <c r="C11" s="4" t="s">
        <v>483</v>
      </c>
      <c r="D11" s="140"/>
      <c r="E11" s="143"/>
      <c r="F11" s="6" t="s">
        <v>507</v>
      </c>
      <c r="G11" s="5" t="s">
        <v>508</v>
      </c>
      <c r="H11" s="5" t="s">
        <v>287</v>
      </c>
      <c r="I11" s="5" t="s">
        <v>486</v>
      </c>
      <c r="J11" s="5">
        <v>15278701662</v>
      </c>
      <c r="K11" s="5" t="s">
        <v>509</v>
      </c>
      <c r="L11" s="32"/>
      <c r="M11" s="32"/>
      <c r="N11" s="32"/>
      <c r="O11" s="32"/>
      <c r="P11" s="32"/>
    </row>
    <row r="12" spans="1:16" ht="25.05" customHeight="1" x14ac:dyDescent="0.25">
      <c r="A12" s="39">
        <v>10</v>
      </c>
      <c r="B12" s="4" t="s">
        <v>510</v>
      </c>
      <c r="C12" s="4" t="s">
        <v>483</v>
      </c>
      <c r="D12" s="141"/>
      <c r="E12" s="144"/>
      <c r="F12" s="6" t="s">
        <v>511</v>
      </c>
      <c r="G12" s="5" t="s">
        <v>512</v>
      </c>
      <c r="H12" s="5" t="s">
        <v>287</v>
      </c>
      <c r="I12" s="5" t="s">
        <v>486</v>
      </c>
      <c r="J12" s="5">
        <v>19877215035</v>
      </c>
      <c r="K12" s="5" t="s">
        <v>513</v>
      </c>
      <c r="L12" s="41"/>
      <c r="M12" s="32"/>
      <c r="N12" s="32"/>
      <c r="O12" s="32"/>
      <c r="P12" s="32"/>
    </row>
    <row r="13" spans="1:16" ht="25.05" customHeight="1" x14ac:dyDescent="0.25">
      <c r="A13" s="39">
        <v>11</v>
      </c>
      <c r="B13" s="4" t="s">
        <v>514</v>
      </c>
      <c r="C13" s="4" t="s">
        <v>514</v>
      </c>
      <c r="D13" s="139" t="s">
        <v>269</v>
      </c>
      <c r="E13" s="142">
        <f>COUNTA(M13:M22)/10</f>
        <v>0.1</v>
      </c>
      <c r="F13" s="6" t="s">
        <v>515</v>
      </c>
      <c r="G13" s="5" t="s">
        <v>39</v>
      </c>
      <c r="H13" s="5" t="s">
        <v>271</v>
      </c>
      <c r="I13" s="5" t="s">
        <v>486</v>
      </c>
      <c r="J13" s="5">
        <v>19978363697</v>
      </c>
      <c r="K13" s="6" t="s">
        <v>516</v>
      </c>
      <c r="L13" s="41" t="s">
        <v>40</v>
      </c>
      <c r="M13" s="32"/>
      <c r="N13" s="32"/>
      <c r="O13" s="32"/>
      <c r="P13" s="32"/>
    </row>
    <row r="14" spans="1:16" ht="25.05" customHeight="1" x14ac:dyDescent="0.25">
      <c r="A14" s="39">
        <v>12</v>
      </c>
      <c r="B14" s="4" t="s">
        <v>514</v>
      </c>
      <c r="C14" s="4" t="s">
        <v>514</v>
      </c>
      <c r="D14" s="140"/>
      <c r="E14" s="143"/>
      <c r="F14" s="6" t="s">
        <v>517</v>
      </c>
      <c r="G14" s="5" t="s">
        <v>518</v>
      </c>
      <c r="H14" s="5" t="s">
        <v>271</v>
      </c>
      <c r="I14" s="5" t="s">
        <v>486</v>
      </c>
      <c r="J14" s="5">
        <v>18070611942</v>
      </c>
      <c r="K14" s="5" t="s">
        <v>519</v>
      </c>
      <c r="L14" s="41"/>
      <c r="M14" s="32"/>
      <c r="N14" s="32"/>
      <c r="O14" s="32"/>
      <c r="P14" s="32"/>
    </row>
    <row r="15" spans="1:16" ht="25.05" customHeight="1" x14ac:dyDescent="0.25">
      <c r="A15" s="39">
        <v>13</v>
      </c>
      <c r="B15" s="4" t="s">
        <v>514</v>
      </c>
      <c r="C15" s="4" t="s">
        <v>514</v>
      </c>
      <c r="D15" s="140"/>
      <c r="E15" s="143"/>
      <c r="F15" s="6" t="s">
        <v>520</v>
      </c>
      <c r="G15" s="5" t="s">
        <v>521</v>
      </c>
      <c r="H15" s="5" t="s">
        <v>271</v>
      </c>
      <c r="I15" s="5" t="s">
        <v>486</v>
      </c>
      <c r="J15" s="5">
        <v>18178470421</v>
      </c>
      <c r="K15" s="6" t="s">
        <v>522</v>
      </c>
      <c r="L15" s="41"/>
      <c r="M15" s="32"/>
      <c r="N15" s="32"/>
      <c r="O15" s="32"/>
      <c r="P15" s="32"/>
    </row>
    <row r="16" spans="1:16" ht="25.05" customHeight="1" x14ac:dyDescent="0.25">
      <c r="A16" s="39">
        <v>14</v>
      </c>
      <c r="B16" s="4" t="s">
        <v>514</v>
      </c>
      <c r="C16" s="4" t="s">
        <v>514</v>
      </c>
      <c r="D16" s="140"/>
      <c r="E16" s="143"/>
      <c r="F16" s="6" t="s">
        <v>523</v>
      </c>
      <c r="G16" s="5" t="s">
        <v>524</v>
      </c>
      <c r="H16" s="5" t="s">
        <v>271</v>
      </c>
      <c r="I16" s="5" t="s">
        <v>486</v>
      </c>
      <c r="J16" s="5">
        <v>15827715447</v>
      </c>
      <c r="K16" s="5" t="s">
        <v>525</v>
      </c>
      <c r="L16" s="41"/>
      <c r="M16" s="32"/>
      <c r="N16" s="32"/>
      <c r="O16" s="32"/>
      <c r="P16" s="32"/>
    </row>
    <row r="17" spans="1:16" ht="25.05" customHeight="1" x14ac:dyDescent="0.25">
      <c r="A17" s="39">
        <v>15</v>
      </c>
      <c r="B17" s="4" t="s">
        <v>514</v>
      </c>
      <c r="C17" s="4" t="s">
        <v>514</v>
      </c>
      <c r="D17" s="140"/>
      <c r="E17" s="143"/>
      <c r="F17" s="6" t="s">
        <v>526</v>
      </c>
      <c r="G17" s="5" t="s">
        <v>61</v>
      </c>
      <c r="H17" s="5" t="s">
        <v>287</v>
      </c>
      <c r="I17" s="5" t="s">
        <v>486</v>
      </c>
      <c r="J17" s="5">
        <v>18276744829</v>
      </c>
      <c r="K17" s="5" t="s">
        <v>527</v>
      </c>
      <c r="L17" s="41" t="s">
        <v>59</v>
      </c>
      <c r="M17" s="32" t="s">
        <v>528</v>
      </c>
      <c r="N17" s="32">
        <v>10</v>
      </c>
      <c r="O17" s="32" t="s">
        <v>529</v>
      </c>
      <c r="P17" s="32" t="s">
        <v>530</v>
      </c>
    </row>
    <row r="18" spans="1:16" ht="25.05" customHeight="1" x14ac:dyDescent="0.25">
      <c r="A18" s="39">
        <v>16</v>
      </c>
      <c r="B18" s="4" t="s">
        <v>514</v>
      </c>
      <c r="C18" s="4" t="s">
        <v>514</v>
      </c>
      <c r="D18" s="140"/>
      <c r="E18" s="143"/>
      <c r="F18" s="6" t="s">
        <v>531</v>
      </c>
      <c r="G18" s="5" t="s">
        <v>42</v>
      </c>
      <c r="H18" s="5" t="s">
        <v>287</v>
      </c>
      <c r="I18" s="5" t="s">
        <v>486</v>
      </c>
      <c r="J18" s="5">
        <v>18778735072</v>
      </c>
      <c r="K18" s="5" t="s">
        <v>532</v>
      </c>
      <c r="L18" s="41" t="s">
        <v>40</v>
      </c>
      <c r="M18" s="32"/>
      <c r="N18" s="32"/>
      <c r="O18" s="32"/>
      <c r="P18" s="32"/>
    </row>
    <row r="19" spans="1:16" ht="25.05" customHeight="1" x14ac:dyDescent="0.25">
      <c r="A19" s="39">
        <v>17</v>
      </c>
      <c r="B19" s="4" t="s">
        <v>514</v>
      </c>
      <c r="C19" s="4" t="s">
        <v>514</v>
      </c>
      <c r="D19" s="140"/>
      <c r="E19" s="143"/>
      <c r="F19" s="6" t="s">
        <v>533</v>
      </c>
      <c r="G19" s="5" t="s">
        <v>53</v>
      </c>
      <c r="H19" s="5" t="s">
        <v>287</v>
      </c>
      <c r="I19" s="5" t="s">
        <v>486</v>
      </c>
      <c r="J19" s="5">
        <v>13517607534</v>
      </c>
      <c r="K19" s="5" t="s">
        <v>534</v>
      </c>
      <c r="L19" s="42" t="s">
        <v>52</v>
      </c>
      <c r="M19" s="32"/>
      <c r="N19" s="32"/>
      <c r="O19" s="32"/>
      <c r="P19" s="32"/>
    </row>
    <row r="20" spans="1:16" ht="25.05" customHeight="1" x14ac:dyDescent="0.25">
      <c r="A20" s="39">
        <v>18</v>
      </c>
      <c r="B20" s="4" t="s">
        <v>514</v>
      </c>
      <c r="C20" s="4" t="s">
        <v>514</v>
      </c>
      <c r="D20" s="140"/>
      <c r="E20" s="143"/>
      <c r="F20" s="6" t="s">
        <v>535</v>
      </c>
      <c r="G20" s="5" t="s">
        <v>536</v>
      </c>
      <c r="H20" s="5" t="s">
        <v>287</v>
      </c>
      <c r="I20" s="5" t="s">
        <v>486</v>
      </c>
      <c r="J20" s="5">
        <v>13397870370</v>
      </c>
      <c r="K20" s="5" t="s">
        <v>537</v>
      </c>
      <c r="L20" s="41"/>
      <c r="M20" s="32"/>
      <c r="N20" s="32"/>
      <c r="O20" s="32"/>
      <c r="P20" s="32"/>
    </row>
    <row r="21" spans="1:16" ht="25.05" customHeight="1" x14ac:dyDescent="0.25">
      <c r="A21" s="39">
        <v>19</v>
      </c>
      <c r="B21" s="4" t="s">
        <v>538</v>
      </c>
      <c r="C21" s="4" t="s">
        <v>514</v>
      </c>
      <c r="D21" s="140"/>
      <c r="E21" s="143"/>
      <c r="F21" s="6" t="s">
        <v>539</v>
      </c>
      <c r="G21" s="5" t="s">
        <v>540</v>
      </c>
      <c r="H21" s="5" t="s">
        <v>271</v>
      </c>
      <c r="I21" s="5" t="s">
        <v>486</v>
      </c>
      <c r="J21" s="5">
        <v>19978383860</v>
      </c>
      <c r="K21" s="5" t="s">
        <v>541</v>
      </c>
      <c r="L21" s="41"/>
      <c r="M21" s="32"/>
      <c r="N21" s="32"/>
      <c r="O21" s="32"/>
      <c r="P21" s="32"/>
    </row>
    <row r="22" spans="1:16" ht="25.05" customHeight="1" x14ac:dyDescent="0.25">
      <c r="A22" s="39">
        <v>20</v>
      </c>
      <c r="B22" s="4" t="s">
        <v>542</v>
      </c>
      <c r="C22" s="4" t="s">
        <v>514</v>
      </c>
      <c r="D22" s="141"/>
      <c r="E22" s="144"/>
      <c r="F22" s="6" t="s">
        <v>543</v>
      </c>
      <c r="G22" s="5" t="s">
        <v>49</v>
      </c>
      <c r="H22" s="5" t="s">
        <v>271</v>
      </c>
      <c r="I22" s="5" t="s">
        <v>486</v>
      </c>
      <c r="J22" s="5">
        <v>19873900789</v>
      </c>
      <c r="K22" s="5" t="s">
        <v>544</v>
      </c>
      <c r="L22" s="41" t="s">
        <v>50</v>
      </c>
      <c r="M22" s="32"/>
      <c r="N22" s="32"/>
      <c r="O22" s="32"/>
      <c r="P22" s="32"/>
    </row>
    <row r="23" spans="1:16" ht="25.05" customHeight="1" x14ac:dyDescent="0.25">
      <c r="A23" s="39">
        <v>21</v>
      </c>
      <c r="B23" s="4" t="s">
        <v>545</v>
      </c>
      <c r="C23" s="4" t="s">
        <v>545</v>
      </c>
      <c r="D23" s="139" t="s">
        <v>269</v>
      </c>
      <c r="E23" s="142">
        <f>COUNTA(M23:M32)/10</f>
        <v>0</v>
      </c>
      <c r="F23" s="6" t="s">
        <v>546</v>
      </c>
      <c r="G23" s="5" t="s">
        <v>547</v>
      </c>
      <c r="H23" s="5" t="s">
        <v>287</v>
      </c>
      <c r="I23" s="5" t="s">
        <v>486</v>
      </c>
      <c r="J23" s="5">
        <v>18237355349</v>
      </c>
      <c r="K23" s="5" t="s">
        <v>548</v>
      </c>
      <c r="L23" s="41"/>
      <c r="M23" s="32"/>
      <c r="N23" s="32"/>
      <c r="O23" s="32"/>
      <c r="P23" s="32"/>
    </row>
    <row r="24" spans="1:16" ht="25.05" customHeight="1" x14ac:dyDescent="0.25">
      <c r="A24" s="39">
        <v>22</v>
      </c>
      <c r="B24" s="4" t="s">
        <v>545</v>
      </c>
      <c r="C24" s="4" t="s">
        <v>545</v>
      </c>
      <c r="D24" s="140"/>
      <c r="E24" s="143"/>
      <c r="F24" s="6" t="s">
        <v>549</v>
      </c>
      <c r="G24" s="5" t="s">
        <v>550</v>
      </c>
      <c r="H24" s="5" t="s">
        <v>287</v>
      </c>
      <c r="I24" s="5" t="s">
        <v>486</v>
      </c>
      <c r="J24" s="5">
        <v>18878419973</v>
      </c>
      <c r="K24" s="6" t="s">
        <v>551</v>
      </c>
      <c r="L24" s="32"/>
      <c r="M24" s="32"/>
      <c r="N24" s="32"/>
      <c r="O24" s="32"/>
      <c r="P24" s="32"/>
    </row>
    <row r="25" spans="1:16" ht="25.05" customHeight="1" x14ac:dyDescent="0.25">
      <c r="A25" s="39">
        <v>23</v>
      </c>
      <c r="B25" s="4" t="s">
        <v>545</v>
      </c>
      <c r="C25" s="4" t="s">
        <v>545</v>
      </c>
      <c r="D25" s="140"/>
      <c r="E25" s="143"/>
      <c r="F25" s="6" t="s">
        <v>552</v>
      </c>
      <c r="G25" s="5" t="s">
        <v>553</v>
      </c>
      <c r="H25" s="5" t="s">
        <v>271</v>
      </c>
      <c r="I25" s="5" t="s">
        <v>486</v>
      </c>
      <c r="J25" s="5">
        <v>19978363237</v>
      </c>
      <c r="K25" s="5" t="s">
        <v>554</v>
      </c>
      <c r="L25" s="41"/>
      <c r="M25" s="32"/>
      <c r="N25" s="32"/>
      <c r="O25" s="32"/>
      <c r="P25" s="32"/>
    </row>
    <row r="26" spans="1:16" ht="25.05" customHeight="1" x14ac:dyDescent="0.25">
      <c r="A26" s="39">
        <v>24</v>
      </c>
      <c r="B26" s="4" t="s">
        <v>545</v>
      </c>
      <c r="C26" s="4" t="s">
        <v>545</v>
      </c>
      <c r="D26" s="140"/>
      <c r="E26" s="143"/>
      <c r="F26" s="6" t="s">
        <v>555</v>
      </c>
      <c r="G26" s="5" t="s">
        <v>556</v>
      </c>
      <c r="H26" s="5" t="s">
        <v>287</v>
      </c>
      <c r="I26" s="5" t="s">
        <v>486</v>
      </c>
      <c r="J26" s="5">
        <v>17815025040</v>
      </c>
      <c r="K26" s="5" t="s">
        <v>557</v>
      </c>
      <c r="L26" s="41"/>
      <c r="M26" s="32"/>
      <c r="N26" s="32"/>
      <c r="O26" s="32"/>
      <c r="P26" s="32"/>
    </row>
    <row r="27" spans="1:16" ht="25.05" customHeight="1" x14ac:dyDescent="0.25">
      <c r="A27" s="39">
        <v>25</v>
      </c>
      <c r="B27" s="4" t="s">
        <v>545</v>
      </c>
      <c r="C27" s="4" t="s">
        <v>545</v>
      </c>
      <c r="D27" s="140"/>
      <c r="E27" s="143"/>
      <c r="F27" s="6" t="s">
        <v>558</v>
      </c>
      <c r="G27" s="5" t="s">
        <v>559</v>
      </c>
      <c r="H27" s="5" t="s">
        <v>271</v>
      </c>
      <c r="I27" s="5" t="s">
        <v>486</v>
      </c>
      <c r="J27" s="5">
        <v>18672216529</v>
      </c>
      <c r="K27" s="5" t="s">
        <v>560</v>
      </c>
      <c r="L27" s="41"/>
      <c r="M27" s="32"/>
      <c r="N27" s="32"/>
      <c r="O27" s="32"/>
      <c r="P27" s="32"/>
    </row>
    <row r="28" spans="1:16" ht="25.05" customHeight="1" x14ac:dyDescent="0.25">
      <c r="A28" s="39">
        <v>26</v>
      </c>
      <c r="B28" s="4" t="s">
        <v>542</v>
      </c>
      <c r="C28" s="4" t="s">
        <v>545</v>
      </c>
      <c r="D28" s="140"/>
      <c r="E28" s="143"/>
      <c r="F28" s="6" t="s">
        <v>561</v>
      </c>
      <c r="G28" s="5" t="s">
        <v>562</v>
      </c>
      <c r="H28" s="5" t="s">
        <v>271</v>
      </c>
      <c r="I28" s="5" t="s">
        <v>486</v>
      </c>
      <c r="J28" s="5">
        <v>16673435041</v>
      </c>
      <c r="K28" s="5" t="s">
        <v>563</v>
      </c>
      <c r="L28" s="41"/>
      <c r="M28" s="32"/>
      <c r="N28" s="32"/>
      <c r="O28" s="32"/>
      <c r="P28" s="32"/>
    </row>
    <row r="29" spans="1:16" ht="25.05" customHeight="1" x14ac:dyDescent="0.25">
      <c r="A29" s="39">
        <v>27</v>
      </c>
      <c r="B29" s="4" t="s">
        <v>542</v>
      </c>
      <c r="C29" s="4" t="s">
        <v>545</v>
      </c>
      <c r="D29" s="140"/>
      <c r="E29" s="143"/>
      <c r="F29" s="6" t="s">
        <v>564</v>
      </c>
      <c r="G29" s="5" t="s">
        <v>565</v>
      </c>
      <c r="H29" s="5" t="s">
        <v>271</v>
      </c>
      <c r="I29" s="5" t="s">
        <v>486</v>
      </c>
      <c r="J29" s="5">
        <v>15277030518</v>
      </c>
      <c r="K29" s="6" t="s">
        <v>566</v>
      </c>
      <c r="L29" s="41"/>
      <c r="M29" s="32"/>
      <c r="N29" s="32"/>
      <c r="O29" s="32"/>
      <c r="P29" s="32"/>
    </row>
    <row r="30" spans="1:16" ht="25.05" customHeight="1" x14ac:dyDescent="0.25">
      <c r="A30" s="39">
        <v>28</v>
      </c>
      <c r="B30" s="4" t="s">
        <v>538</v>
      </c>
      <c r="C30" s="4" t="s">
        <v>545</v>
      </c>
      <c r="D30" s="140"/>
      <c r="E30" s="143"/>
      <c r="F30" s="6" t="s">
        <v>567</v>
      </c>
      <c r="G30" s="5" t="s">
        <v>568</v>
      </c>
      <c r="H30" s="5" t="s">
        <v>271</v>
      </c>
      <c r="I30" s="5" t="s">
        <v>486</v>
      </c>
      <c r="J30" s="5">
        <v>13978426930</v>
      </c>
      <c r="K30" s="6" t="s">
        <v>569</v>
      </c>
      <c r="L30" s="41"/>
      <c r="M30" s="32"/>
      <c r="N30" s="32"/>
      <c r="O30" s="32"/>
      <c r="P30" s="32"/>
    </row>
    <row r="31" spans="1:16" ht="25.05" customHeight="1" x14ac:dyDescent="0.25">
      <c r="A31" s="39">
        <v>29</v>
      </c>
      <c r="B31" s="4" t="s">
        <v>570</v>
      </c>
      <c r="C31" s="4" t="s">
        <v>545</v>
      </c>
      <c r="D31" s="140"/>
      <c r="E31" s="143"/>
      <c r="F31" s="6" t="s">
        <v>571</v>
      </c>
      <c r="G31" s="5" t="s">
        <v>572</v>
      </c>
      <c r="H31" s="5" t="s">
        <v>287</v>
      </c>
      <c r="I31" s="5" t="s">
        <v>486</v>
      </c>
      <c r="J31" s="5">
        <v>18277696757</v>
      </c>
      <c r="K31" s="5" t="s">
        <v>573</v>
      </c>
      <c r="L31" s="41"/>
      <c r="M31" s="32"/>
      <c r="N31" s="32"/>
      <c r="O31" s="32"/>
      <c r="P31" s="32"/>
    </row>
    <row r="32" spans="1:16" ht="25.05" customHeight="1" x14ac:dyDescent="0.25">
      <c r="A32" s="39">
        <v>30</v>
      </c>
      <c r="B32" s="4" t="s">
        <v>574</v>
      </c>
      <c r="C32" s="4" t="s">
        <v>545</v>
      </c>
      <c r="D32" s="141"/>
      <c r="E32" s="144"/>
      <c r="F32" s="6" t="s">
        <v>575</v>
      </c>
      <c r="G32" s="5" t="s">
        <v>63</v>
      </c>
      <c r="H32" s="5" t="s">
        <v>287</v>
      </c>
      <c r="I32" s="5" t="s">
        <v>486</v>
      </c>
      <c r="J32" s="5">
        <v>18376128975</v>
      </c>
      <c r="K32" s="5" t="s">
        <v>576</v>
      </c>
      <c r="L32" s="41" t="s">
        <v>59</v>
      </c>
      <c r="M32" s="32"/>
      <c r="N32" s="32"/>
      <c r="O32" s="32"/>
      <c r="P32" s="32"/>
    </row>
    <row r="33" spans="1:16" ht="25.05" customHeight="1" x14ac:dyDescent="0.25">
      <c r="A33" s="39">
        <v>31</v>
      </c>
      <c r="B33" s="4" t="s">
        <v>577</v>
      </c>
      <c r="C33" s="4" t="s">
        <v>577</v>
      </c>
      <c r="D33" s="139" t="s">
        <v>269</v>
      </c>
      <c r="E33" s="142">
        <f>COUNTA(M33:M42)/10</f>
        <v>0</v>
      </c>
      <c r="F33" s="6" t="s">
        <v>578</v>
      </c>
      <c r="G33" s="5" t="s">
        <v>579</v>
      </c>
      <c r="H33" s="5" t="s">
        <v>271</v>
      </c>
      <c r="I33" s="5" t="s">
        <v>486</v>
      </c>
      <c r="J33" s="5">
        <v>15506826115</v>
      </c>
      <c r="K33" s="5" t="s">
        <v>580</v>
      </c>
      <c r="L33" s="41"/>
      <c r="M33" s="32"/>
      <c r="N33" s="32"/>
      <c r="O33" s="32"/>
      <c r="P33" s="32"/>
    </row>
    <row r="34" spans="1:16" ht="25.05" customHeight="1" x14ac:dyDescent="0.25">
      <c r="A34" s="39">
        <v>32</v>
      </c>
      <c r="B34" s="4" t="s">
        <v>570</v>
      </c>
      <c r="C34" s="4" t="s">
        <v>577</v>
      </c>
      <c r="D34" s="140"/>
      <c r="E34" s="143"/>
      <c r="F34" s="6" t="s">
        <v>581</v>
      </c>
      <c r="G34" s="5" t="s">
        <v>582</v>
      </c>
      <c r="H34" s="5" t="s">
        <v>271</v>
      </c>
      <c r="I34" s="5" t="s">
        <v>486</v>
      </c>
      <c r="J34" s="5">
        <v>18228900874</v>
      </c>
      <c r="K34" s="6" t="s">
        <v>583</v>
      </c>
      <c r="L34" s="41"/>
      <c r="M34" s="32"/>
      <c r="N34" s="32"/>
      <c r="O34" s="32"/>
      <c r="P34" s="32"/>
    </row>
    <row r="35" spans="1:16" ht="25.05" customHeight="1" x14ac:dyDescent="0.25">
      <c r="A35" s="39">
        <v>33</v>
      </c>
      <c r="B35" s="4" t="s">
        <v>542</v>
      </c>
      <c r="C35" s="4" t="s">
        <v>577</v>
      </c>
      <c r="D35" s="140"/>
      <c r="E35" s="143"/>
      <c r="F35" s="6" t="s">
        <v>584</v>
      </c>
      <c r="G35" s="5" t="s">
        <v>585</v>
      </c>
      <c r="H35" s="5" t="s">
        <v>271</v>
      </c>
      <c r="I35" s="5" t="s">
        <v>486</v>
      </c>
      <c r="J35" s="5">
        <v>15108074329</v>
      </c>
      <c r="K35" s="5" t="s">
        <v>586</v>
      </c>
      <c r="L35" s="41"/>
      <c r="M35" s="32"/>
      <c r="N35" s="32"/>
      <c r="O35" s="32"/>
      <c r="P35" s="32"/>
    </row>
    <row r="36" spans="1:16" ht="25.05" customHeight="1" x14ac:dyDescent="0.25">
      <c r="A36" s="39">
        <v>34</v>
      </c>
      <c r="B36" s="4" t="s">
        <v>570</v>
      </c>
      <c r="C36" s="4" t="s">
        <v>577</v>
      </c>
      <c r="D36" s="140"/>
      <c r="E36" s="143"/>
      <c r="F36" s="6" t="s">
        <v>587</v>
      </c>
      <c r="G36" s="5" t="s">
        <v>51</v>
      </c>
      <c r="H36" s="5" t="s">
        <v>271</v>
      </c>
      <c r="I36" s="5" t="s">
        <v>486</v>
      </c>
      <c r="J36" s="5">
        <v>19907829650</v>
      </c>
      <c r="K36" s="5" t="s">
        <v>588</v>
      </c>
      <c r="L36" s="42" t="s">
        <v>52</v>
      </c>
      <c r="M36" s="32"/>
      <c r="N36" s="32"/>
      <c r="O36" s="32"/>
      <c r="P36" s="32"/>
    </row>
    <row r="37" spans="1:16" ht="25.05" customHeight="1" x14ac:dyDescent="0.25">
      <c r="A37" s="39">
        <v>35</v>
      </c>
      <c r="B37" s="4" t="s">
        <v>577</v>
      </c>
      <c r="C37" s="4" t="s">
        <v>577</v>
      </c>
      <c r="D37" s="140"/>
      <c r="E37" s="143"/>
      <c r="F37" s="6" t="s">
        <v>589</v>
      </c>
      <c r="G37" s="5" t="s">
        <v>590</v>
      </c>
      <c r="H37" s="5" t="s">
        <v>271</v>
      </c>
      <c r="I37" s="5" t="s">
        <v>486</v>
      </c>
      <c r="J37" s="5">
        <v>19978280340</v>
      </c>
      <c r="K37" s="5" t="s">
        <v>591</v>
      </c>
      <c r="L37" s="41"/>
      <c r="M37" s="32"/>
      <c r="N37" s="32"/>
      <c r="O37" s="32"/>
      <c r="P37" s="32"/>
    </row>
    <row r="38" spans="1:16" ht="25.05" customHeight="1" x14ac:dyDescent="0.25">
      <c r="A38" s="39">
        <v>36</v>
      </c>
      <c r="B38" s="4" t="s">
        <v>577</v>
      </c>
      <c r="C38" s="4" t="s">
        <v>577</v>
      </c>
      <c r="D38" s="140"/>
      <c r="E38" s="143"/>
      <c r="F38" s="6" t="s">
        <v>592</v>
      </c>
      <c r="G38" s="5" t="s">
        <v>593</v>
      </c>
      <c r="H38" s="5" t="s">
        <v>287</v>
      </c>
      <c r="I38" s="5" t="s">
        <v>486</v>
      </c>
      <c r="J38" s="5">
        <v>17878101273</v>
      </c>
      <c r="K38" s="5" t="s">
        <v>594</v>
      </c>
      <c r="L38" s="41"/>
      <c r="M38" s="32"/>
      <c r="N38" s="32"/>
      <c r="O38" s="32"/>
      <c r="P38" s="32"/>
    </row>
    <row r="39" spans="1:16" ht="25.05" customHeight="1" x14ac:dyDescent="0.25">
      <c r="A39" s="39">
        <v>37</v>
      </c>
      <c r="B39" s="4" t="s">
        <v>577</v>
      </c>
      <c r="C39" s="4" t="s">
        <v>577</v>
      </c>
      <c r="D39" s="140"/>
      <c r="E39" s="143"/>
      <c r="F39" s="6" t="s">
        <v>595</v>
      </c>
      <c r="G39" s="5" t="s">
        <v>62</v>
      </c>
      <c r="H39" s="5" t="s">
        <v>287</v>
      </c>
      <c r="I39" s="5" t="s">
        <v>486</v>
      </c>
      <c r="J39" s="5">
        <v>13550817429</v>
      </c>
      <c r="K39" s="5" t="s">
        <v>596</v>
      </c>
      <c r="L39" s="41" t="s">
        <v>59</v>
      </c>
      <c r="M39" s="32"/>
      <c r="N39" s="32"/>
      <c r="O39" s="32"/>
      <c r="P39" s="32"/>
    </row>
    <row r="40" spans="1:16" ht="25.05" customHeight="1" x14ac:dyDescent="0.25">
      <c r="A40" s="39">
        <v>38</v>
      </c>
      <c r="B40" s="4" t="s">
        <v>570</v>
      </c>
      <c r="C40" s="4" t="s">
        <v>577</v>
      </c>
      <c r="D40" s="140"/>
      <c r="E40" s="143"/>
      <c r="F40" s="6" t="s">
        <v>597</v>
      </c>
      <c r="G40" s="5" t="s">
        <v>598</v>
      </c>
      <c r="H40" s="5" t="s">
        <v>287</v>
      </c>
      <c r="I40" s="5" t="s">
        <v>486</v>
      </c>
      <c r="J40" s="5">
        <v>19947927946</v>
      </c>
      <c r="K40" s="5" t="s">
        <v>599</v>
      </c>
      <c r="L40" s="32"/>
      <c r="M40" s="32"/>
      <c r="N40" s="32"/>
      <c r="O40" s="32"/>
      <c r="P40" s="32"/>
    </row>
    <row r="41" spans="1:16" ht="25.05" customHeight="1" x14ac:dyDescent="0.25">
      <c r="A41" s="39">
        <v>39</v>
      </c>
      <c r="B41" s="4" t="s">
        <v>538</v>
      </c>
      <c r="C41" s="4" t="s">
        <v>577</v>
      </c>
      <c r="D41" s="140"/>
      <c r="E41" s="143"/>
      <c r="F41" s="6" t="s">
        <v>600</v>
      </c>
      <c r="G41" s="5" t="s">
        <v>601</v>
      </c>
      <c r="H41" s="5" t="s">
        <v>287</v>
      </c>
      <c r="I41" s="5" t="s">
        <v>486</v>
      </c>
      <c r="J41" s="5">
        <v>18202238232</v>
      </c>
      <c r="K41" s="5" t="s">
        <v>602</v>
      </c>
      <c r="L41" s="32"/>
      <c r="M41" s="32"/>
      <c r="N41" s="32"/>
      <c r="O41" s="32"/>
      <c r="P41" s="32"/>
    </row>
    <row r="42" spans="1:16" ht="25.05" customHeight="1" x14ac:dyDescent="0.25">
      <c r="A42" s="39">
        <v>40</v>
      </c>
      <c r="B42" s="4" t="s">
        <v>542</v>
      </c>
      <c r="C42" s="4" t="s">
        <v>577</v>
      </c>
      <c r="D42" s="141"/>
      <c r="E42" s="144"/>
      <c r="F42" s="6" t="s">
        <v>603</v>
      </c>
      <c r="G42" s="5" t="s">
        <v>604</v>
      </c>
      <c r="H42" s="5" t="s">
        <v>287</v>
      </c>
      <c r="I42" s="5" t="s">
        <v>486</v>
      </c>
      <c r="J42" s="5">
        <v>15987442245</v>
      </c>
      <c r="K42" s="5" t="s">
        <v>605</v>
      </c>
      <c r="L42" s="32"/>
      <c r="M42" s="32"/>
      <c r="N42" s="32"/>
      <c r="O42" s="32"/>
      <c r="P42" s="32"/>
    </row>
    <row r="43" spans="1:16" ht="25.05" customHeight="1" x14ac:dyDescent="0.25">
      <c r="A43" s="39">
        <v>41</v>
      </c>
      <c r="B43" s="4" t="s">
        <v>538</v>
      </c>
      <c r="C43" s="39" t="s">
        <v>606</v>
      </c>
      <c r="D43" s="139" t="s">
        <v>269</v>
      </c>
      <c r="E43" s="142">
        <f>COUNTA(M43:M52)/10</f>
        <v>0</v>
      </c>
      <c r="F43" s="6" t="s">
        <v>607</v>
      </c>
      <c r="G43" s="5" t="s">
        <v>608</v>
      </c>
      <c r="H43" s="5" t="s">
        <v>287</v>
      </c>
      <c r="I43" s="5" t="s">
        <v>486</v>
      </c>
      <c r="J43" s="5">
        <v>18897529790</v>
      </c>
      <c r="K43" s="5" t="s">
        <v>609</v>
      </c>
      <c r="L43" s="41"/>
      <c r="M43" s="32"/>
      <c r="N43" s="32"/>
      <c r="O43" s="32"/>
      <c r="P43" s="32"/>
    </row>
    <row r="44" spans="1:16" ht="25.05" customHeight="1" x14ac:dyDescent="0.25">
      <c r="A44" s="39">
        <v>42</v>
      </c>
      <c r="B44" s="4" t="s">
        <v>610</v>
      </c>
      <c r="C44" s="39" t="s">
        <v>606</v>
      </c>
      <c r="D44" s="140"/>
      <c r="E44" s="143"/>
      <c r="F44" s="6" t="s">
        <v>611</v>
      </c>
      <c r="G44" s="5" t="s">
        <v>612</v>
      </c>
      <c r="H44" s="5" t="s">
        <v>287</v>
      </c>
      <c r="I44" s="5" t="s">
        <v>486</v>
      </c>
      <c r="J44" s="5">
        <v>15177210680</v>
      </c>
      <c r="K44" s="5" t="s">
        <v>613</v>
      </c>
      <c r="L44" s="41"/>
      <c r="M44" s="32"/>
      <c r="N44" s="32"/>
      <c r="O44" s="32"/>
      <c r="P44" s="32"/>
    </row>
    <row r="45" spans="1:16" ht="25.05" customHeight="1" x14ac:dyDescent="0.25">
      <c r="A45" s="39">
        <v>43</v>
      </c>
      <c r="B45" s="4" t="s">
        <v>538</v>
      </c>
      <c r="C45" s="39" t="s">
        <v>606</v>
      </c>
      <c r="D45" s="140"/>
      <c r="E45" s="143"/>
      <c r="F45" s="6" t="s">
        <v>614</v>
      </c>
      <c r="G45" s="5" t="s">
        <v>58</v>
      </c>
      <c r="H45" s="5" t="s">
        <v>287</v>
      </c>
      <c r="I45" s="5" t="s">
        <v>486</v>
      </c>
      <c r="J45" s="5">
        <v>15177213296</v>
      </c>
      <c r="K45" s="5" t="s">
        <v>615</v>
      </c>
      <c r="L45" s="41" t="s">
        <v>59</v>
      </c>
      <c r="M45" s="32"/>
      <c r="N45" s="32"/>
      <c r="O45" s="32"/>
      <c r="P45" s="32"/>
    </row>
    <row r="46" spans="1:16" ht="25.05" customHeight="1" x14ac:dyDescent="0.25">
      <c r="A46" s="39">
        <v>44</v>
      </c>
      <c r="B46" s="4" t="s">
        <v>542</v>
      </c>
      <c r="C46" s="39" t="s">
        <v>606</v>
      </c>
      <c r="D46" s="140"/>
      <c r="E46" s="143"/>
      <c r="F46" s="6" t="s">
        <v>616</v>
      </c>
      <c r="G46" s="5" t="s">
        <v>54</v>
      </c>
      <c r="H46" s="5" t="s">
        <v>287</v>
      </c>
      <c r="I46" s="5" t="s">
        <v>486</v>
      </c>
      <c r="J46" s="5">
        <v>18586624472</v>
      </c>
      <c r="K46" s="6" t="s">
        <v>617</v>
      </c>
      <c r="L46" s="41" t="s">
        <v>55</v>
      </c>
      <c r="M46" s="32"/>
      <c r="N46" s="32"/>
      <c r="O46" s="32"/>
      <c r="P46" s="32"/>
    </row>
    <row r="47" spans="1:16" ht="25.05" customHeight="1" x14ac:dyDescent="0.25">
      <c r="A47" s="39">
        <v>45</v>
      </c>
      <c r="B47" s="4" t="s">
        <v>618</v>
      </c>
      <c r="C47" s="39" t="s">
        <v>606</v>
      </c>
      <c r="D47" s="140"/>
      <c r="E47" s="143"/>
      <c r="F47" s="6" t="s">
        <v>619</v>
      </c>
      <c r="G47" s="5" t="s">
        <v>56</v>
      </c>
      <c r="H47" s="5" t="s">
        <v>287</v>
      </c>
      <c r="I47" s="5" t="s">
        <v>486</v>
      </c>
      <c r="J47" s="5">
        <v>18174123643</v>
      </c>
      <c r="K47" s="5" t="s">
        <v>620</v>
      </c>
      <c r="L47" s="41" t="s">
        <v>57</v>
      </c>
      <c r="M47" s="32"/>
      <c r="N47" s="32"/>
      <c r="O47" s="32"/>
      <c r="P47" s="32"/>
    </row>
    <row r="48" spans="1:16" ht="25.05" customHeight="1" x14ac:dyDescent="0.25">
      <c r="A48" s="39">
        <v>46</v>
      </c>
      <c r="B48" s="4" t="s">
        <v>510</v>
      </c>
      <c r="C48" s="39" t="s">
        <v>606</v>
      </c>
      <c r="D48" s="140"/>
      <c r="E48" s="143"/>
      <c r="F48" s="6" t="s">
        <v>621</v>
      </c>
      <c r="G48" s="5" t="s">
        <v>44</v>
      </c>
      <c r="H48" s="5" t="s">
        <v>287</v>
      </c>
      <c r="I48" s="5" t="s">
        <v>486</v>
      </c>
      <c r="J48" s="5">
        <v>18894844606</v>
      </c>
      <c r="K48" s="5" t="s">
        <v>622</v>
      </c>
      <c r="L48" s="41" t="s">
        <v>40</v>
      </c>
      <c r="M48" s="32"/>
      <c r="N48" s="32"/>
      <c r="O48" s="32"/>
      <c r="P48" s="32"/>
    </row>
    <row r="49" spans="1:16" ht="25.05" customHeight="1" x14ac:dyDescent="0.25">
      <c r="A49" s="39">
        <v>47</v>
      </c>
      <c r="B49" s="4" t="s">
        <v>538</v>
      </c>
      <c r="C49" s="39" t="s">
        <v>606</v>
      </c>
      <c r="D49" s="140"/>
      <c r="E49" s="143"/>
      <c r="F49" s="6" t="s">
        <v>623</v>
      </c>
      <c r="G49" s="5" t="s">
        <v>624</v>
      </c>
      <c r="H49" s="5" t="s">
        <v>287</v>
      </c>
      <c r="I49" s="5" t="s">
        <v>486</v>
      </c>
      <c r="J49" s="5">
        <v>15506810855</v>
      </c>
      <c r="K49" s="5" t="s">
        <v>625</v>
      </c>
      <c r="L49" s="41"/>
      <c r="M49" s="32"/>
      <c r="N49" s="32"/>
      <c r="O49" s="32"/>
      <c r="P49" s="32"/>
    </row>
    <row r="50" spans="1:16" ht="25.05" customHeight="1" x14ac:dyDescent="0.25">
      <c r="A50" s="39">
        <v>48</v>
      </c>
      <c r="B50" s="4" t="s">
        <v>538</v>
      </c>
      <c r="C50" s="39" t="s">
        <v>606</v>
      </c>
      <c r="D50" s="140"/>
      <c r="E50" s="143"/>
      <c r="F50" s="6" t="s">
        <v>626</v>
      </c>
      <c r="G50" s="5" t="s">
        <v>627</v>
      </c>
      <c r="H50" s="5" t="s">
        <v>287</v>
      </c>
      <c r="I50" s="5" t="s">
        <v>486</v>
      </c>
      <c r="J50" s="5">
        <v>18777787475</v>
      </c>
      <c r="K50" s="5" t="s">
        <v>628</v>
      </c>
      <c r="L50" s="41"/>
      <c r="M50" s="32"/>
      <c r="N50" s="32"/>
      <c r="O50" s="32"/>
      <c r="P50" s="32"/>
    </row>
    <row r="51" spans="1:16" ht="25.05" customHeight="1" x14ac:dyDescent="0.25">
      <c r="A51" s="39">
        <v>49</v>
      </c>
      <c r="B51" s="4" t="s">
        <v>570</v>
      </c>
      <c r="C51" s="39" t="s">
        <v>606</v>
      </c>
      <c r="D51" s="140"/>
      <c r="E51" s="143"/>
      <c r="F51" s="6" t="s">
        <v>629</v>
      </c>
      <c r="G51" s="5" t="s">
        <v>630</v>
      </c>
      <c r="H51" s="5" t="s">
        <v>287</v>
      </c>
      <c r="I51" s="5" t="s">
        <v>486</v>
      </c>
      <c r="J51" s="5">
        <v>13768734044</v>
      </c>
      <c r="K51" s="5" t="s">
        <v>631</v>
      </c>
      <c r="L51" s="41"/>
      <c r="M51" s="32"/>
      <c r="N51" s="32"/>
      <c r="O51" s="32"/>
      <c r="P51" s="32"/>
    </row>
    <row r="52" spans="1:16" ht="25.05" customHeight="1" x14ac:dyDescent="0.25">
      <c r="A52" s="39">
        <v>50</v>
      </c>
      <c r="B52" s="4" t="s">
        <v>570</v>
      </c>
      <c r="C52" s="39" t="s">
        <v>606</v>
      </c>
      <c r="D52" s="141"/>
      <c r="E52" s="144"/>
      <c r="F52" s="6" t="s">
        <v>632</v>
      </c>
      <c r="G52" s="5" t="s">
        <v>47</v>
      </c>
      <c r="H52" s="5" t="s">
        <v>287</v>
      </c>
      <c r="I52" s="5" t="s">
        <v>486</v>
      </c>
      <c r="J52" s="5">
        <v>15177406184</v>
      </c>
      <c r="K52" s="6" t="s">
        <v>633</v>
      </c>
      <c r="L52" s="41" t="s">
        <v>40</v>
      </c>
      <c r="M52" s="32"/>
      <c r="N52" s="32"/>
      <c r="O52" s="32"/>
      <c r="P52" s="32"/>
    </row>
    <row r="53" spans="1:16" ht="25.05" customHeight="1" x14ac:dyDescent="0.25">
      <c r="A53" s="39">
        <v>51</v>
      </c>
      <c r="B53" s="4" t="s">
        <v>570</v>
      </c>
      <c r="C53" s="39" t="s">
        <v>574</v>
      </c>
      <c r="D53" s="133" t="s">
        <v>634</v>
      </c>
      <c r="E53" s="136">
        <f>COUNTA(M53:M59)/7</f>
        <v>0</v>
      </c>
      <c r="F53" s="6" t="s">
        <v>635</v>
      </c>
      <c r="G53" s="5" t="s">
        <v>636</v>
      </c>
      <c r="H53" s="5" t="s">
        <v>287</v>
      </c>
      <c r="I53" s="5" t="s">
        <v>486</v>
      </c>
      <c r="J53" s="5">
        <v>15078287739</v>
      </c>
      <c r="K53" s="6" t="s">
        <v>637</v>
      </c>
      <c r="L53" s="41"/>
      <c r="M53" s="32"/>
      <c r="N53" s="32"/>
      <c r="O53" s="32"/>
      <c r="P53" s="32"/>
    </row>
    <row r="54" spans="1:16" ht="25.05" customHeight="1" x14ac:dyDescent="0.25">
      <c r="A54" s="39">
        <v>52</v>
      </c>
      <c r="B54" s="4" t="s">
        <v>510</v>
      </c>
      <c r="C54" s="39" t="s">
        <v>574</v>
      </c>
      <c r="D54" s="134"/>
      <c r="E54" s="137"/>
      <c r="F54" s="6" t="s">
        <v>638</v>
      </c>
      <c r="G54" s="5" t="s">
        <v>60</v>
      </c>
      <c r="H54" s="5" t="s">
        <v>287</v>
      </c>
      <c r="I54" s="5" t="s">
        <v>486</v>
      </c>
      <c r="J54" s="5">
        <v>15078288013</v>
      </c>
      <c r="K54" s="5" t="s">
        <v>639</v>
      </c>
      <c r="L54" s="41" t="s">
        <v>59</v>
      </c>
      <c r="M54" s="32"/>
      <c r="N54" s="32"/>
      <c r="O54" s="32"/>
      <c r="P54" s="32"/>
    </row>
    <row r="55" spans="1:16" ht="25.05" customHeight="1" x14ac:dyDescent="0.25">
      <c r="A55" s="39">
        <v>53</v>
      </c>
      <c r="B55" s="4" t="s">
        <v>542</v>
      </c>
      <c r="C55" s="39" t="s">
        <v>574</v>
      </c>
      <c r="D55" s="134"/>
      <c r="E55" s="137"/>
      <c r="F55" s="6" t="s">
        <v>640</v>
      </c>
      <c r="G55" s="5" t="s">
        <v>641</v>
      </c>
      <c r="H55" s="5" t="s">
        <v>287</v>
      </c>
      <c r="I55" s="5" t="s">
        <v>486</v>
      </c>
      <c r="J55" s="5">
        <v>18288538226</v>
      </c>
      <c r="K55" s="5" t="s">
        <v>642</v>
      </c>
      <c r="L55" s="41"/>
      <c r="M55" s="32"/>
      <c r="N55" s="32"/>
      <c r="O55" s="32"/>
      <c r="P55" s="32"/>
    </row>
    <row r="56" spans="1:16" ht="25.05" customHeight="1" x14ac:dyDescent="0.25">
      <c r="A56" s="39">
        <v>54</v>
      </c>
      <c r="B56" s="4" t="s">
        <v>510</v>
      </c>
      <c r="C56" s="39" t="s">
        <v>574</v>
      </c>
      <c r="D56" s="134"/>
      <c r="E56" s="137"/>
      <c r="F56" s="6" t="s">
        <v>643</v>
      </c>
      <c r="G56" s="5" t="s">
        <v>644</v>
      </c>
      <c r="H56" s="5" t="s">
        <v>287</v>
      </c>
      <c r="I56" s="5" t="s">
        <v>486</v>
      </c>
      <c r="J56" s="5">
        <v>19897306382</v>
      </c>
      <c r="K56" s="5" t="s">
        <v>645</v>
      </c>
      <c r="L56" s="41"/>
      <c r="M56" s="32"/>
      <c r="N56" s="32"/>
      <c r="O56" s="32"/>
      <c r="P56" s="32"/>
    </row>
    <row r="57" spans="1:16" ht="25.05" customHeight="1" x14ac:dyDescent="0.25">
      <c r="A57" s="39">
        <v>55</v>
      </c>
      <c r="B57" s="4" t="s">
        <v>538</v>
      </c>
      <c r="C57" s="39" t="s">
        <v>574</v>
      </c>
      <c r="D57" s="134"/>
      <c r="E57" s="137"/>
      <c r="F57" s="6" t="s">
        <v>646</v>
      </c>
      <c r="G57" s="5" t="s">
        <v>647</v>
      </c>
      <c r="H57" s="5" t="s">
        <v>287</v>
      </c>
      <c r="I57" s="5" t="s">
        <v>486</v>
      </c>
      <c r="J57" s="5">
        <v>17774788869</v>
      </c>
      <c r="K57" s="6" t="s">
        <v>648</v>
      </c>
      <c r="L57" s="41"/>
      <c r="M57" s="32"/>
      <c r="N57" s="32"/>
      <c r="O57" s="32"/>
      <c r="P57" s="32"/>
    </row>
    <row r="58" spans="1:16" ht="25.05" customHeight="1" x14ac:dyDescent="0.25">
      <c r="A58" s="39">
        <v>56</v>
      </c>
      <c r="B58" s="4" t="s">
        <v>610</v>
      </c>
      <c r="C58" s="39" t="s">
        <v>574</v>
      </c>
      <c r="D58" s="134"/>
      <c r="E58" s="137"/>
      <c r="F58" s="6" t="s">
        <v>649</v>
      </c>
      <c r="G58" s="5" t="s">
        <v>650</v>
      </c>
      <c r="H58" s="5" t="s">
        <v>287</v>
      </c>
      <c r="I58" s="5" t="s">
        <v>486</v>
      </c>
      <c r="J58" s="5">
        <v>15090462463</v>
      </c>
      <c r="K58" s="5" t="s">
        <v>651</v>
      </c>
      <c r="L58" s="32"/>
      <c r="M58" s="32"/>
      <c r="N58" s="32"/>
      <c r="O58" s="32"/>
      <c r="P58" s="32"/>
    </row>
    <row r="59" spans="1:16" ht="25.05" customHeight="1" x14ac:dyDescent="0.25">
      <c r="A59" s="39">
        <v>57</v>
      </c>
      <c r="B59" s="4" t="s">
        <v>510</v>
      </c>
      <c r="C59" s="39" t="s">
        <v>574</v>
      </c>
      <c r="D59" s="135"/>
      <c r="E59" s="138"/>
      <c r="F59" s="6" t="s">
        <v>652</v>
      </c>
      <c r="G59" s="5" t="s">
        <v>48</v>
      </c>
      <c r="H59" s="5" t="s">
        <v>287</v>
      </c>
      <c r="I59" s="5" t="s">
        <v>486</v>
      </c>
      <c r="J59" s="5">
        <v>15078287970</v>
      </c>
      <c r="K59" s="5" t="s">
        <v>653</v>
      </c>
      <c r="L59" s="32" t="s">
        <v>40</v>
      </c>
      <c r="M59" s="32"/>
      <c r="N59" s="32"/>
      <c r="O59" s="32"/>
      <c r="P59" s="32"/>
    </row>
    <row r="60" spans="1:16" ht="25.05" customHeight="1" x14ac:dyDescent="0.25">
      <c r="A60" s="39">
        <v>58</v>
      </c>
      <c r="B60" s="4" t="s">
        <v>483</v>
      </c>
      <c r="C60" s="39" t="s">
        <v>382</v>
      </c>
      <c r="D60" s="39"/>
      <c r="E60" s="39"/>
      <c r="F60" s="26" t="s">
        <v>654</v>
      </c>
      <c r="G60" s="5" t="s">
        <v>45</v>
      </c>
      <c r="H60" s="5" t="s">
        <v>287</v>
      </c>
      <c r="I60" s="5" t="s">
        <v>486</v>
      </c>
      <c r="J60" s="5">
        <v>18894683869</v>
      </c>
      <c r="K60" s="5" t="s">
        <v>655</v>
      </c>
      <c r="L60" s="41" t="s">
        <v>40</v>
      </c>
      <c r="M60" s="32"/>
      <c r="N60" s="32"/>
      <c r="O60" s="32"/>
      <c r="P60" s="32"/>
    </row>
    <row r="61" spans="1:16" ht="25.05" customHeight="1" x14ac:dyDescent="0.25">
      <c r="A61" s="39">
        <v>59</v>
      </c>
      <c r="B61" s="4" t="s">
        <v>542</v>
      </c>
      <c r="C61" s="39" t="s">
        <v>382</v>
      </c>
      <c r="D61" s="39"/>
      <c r="E61" s="39"/>
      <c r="F61" s="26" t="s">
        <v>656</v>
      </c>
      <c r="G61" s="5" t="s">
        <v>657</v>
      </c>
      <c r="H61" s="5" t="s">
        <v>287</v>
      </c>
      <c r="I61" s="5" t="s">
        <v>486</v>
      </c>
      <c r="J61" s="5">
        <v>19877258835</v>
      </c>
      <c r="K61" s="5" t="s">
        <v>658</v>
      </c>
      <c r="L61" s="41"/>
      <c r="M61" s="32"/>
      <c r="N61" s="32"/>
      <c r="O61" s="32"/>
      <c r="P61" s="32"/>
    </row>
    <row r="62" spans="1:16" ht="25.05" customHeight="1" x14ac:dyDescent="0.25">
      <c r="A62" s="39">
        <v>60</v>
      </c>
      <c r="B62" s="4" t="s">
        <v>577</v>
      </c>
      <c r="C62" s="39" t="s">
        <v>382</v>
      </c>
      <c r="D62" s="39"/>
      <c r="E62" s="39"/>
      <c r="F62" s="26" t="s">
        <v>659</v>
      </c>
      <c r="G62" s="5" t="s">
        <v>41</v>
      </c>
      <c r="H62" s="5" t="s">
        <v>287</v>
      </c>
      <c r="I62" s="5" t="s">
        <v>486</v>
      </c>
      <c r="J62" s="5">
        <v>13737836385</v>
      </c>
      <c r="K62" s="5" t="s">
        <v>660</v>
      </c>
      <c r="L62" s="41" t="s">
        <v>40</v>
      </c>
      <c r="M62" s="32"/>
      <c r="N62" s="32"/>
      <c r="O62" s="32"/>
      <c r="P62" s="32"/>
    </row>
  </sheetData>
  <mergeCells count="14">
    <mergeCell ref="D33:D42"/>
    <mergeCell ref="D43:D52"/>
    <mergeCell ref="D53:D59"/>
    <mergeCell ref="E3:E12"/>
    <mergeCell ref="E13:E22"/>
    <mergeCell ref="E23:E32"/>
    <mergeCell ref="E33:E42"/>
    <mergeCell ref="E43:E52"/>
    <mergeCell ref="E53:E59"/>
    <mergeCell ref="A1:O1"/>
    <mergeCell ref="C2:D2"/>
    <mergeCell ref="D3:D12"/>
    <mergeCell ref="D13:D22"/>
    <mergeCell ref="D23:D32"/>
  </mergeCells>
  <phoneticPr fontId="33" type="noConversion"/>
  <dataValidations count="1">
    <dataValidation type="list" allowBlank="1" showInputMessage="1" showErrorMessage="1" sqref="L19 L36" xr:uid="{00000000-0002-0000-0400-000000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0"/>
  <sheetViews>
    <sheetView topLeftCell="A45" zoomScale="80" zoomScaleNormal="80" workbookViewId="0">
      <selection activeCell="C50" sqref="C50"/>
    </sheetView>
  </sheetViews>
  <sheetFormatPr defaultColWidth="9" defaultRowHeight="13.8" x14ac:dyDescent="0.25"/>
  <cols>
    <col min="2" max="2" width="15.88671875" customWidth="1"/>
    <col min="3" max="3" width="12.77734375" customWidth="1"/>
    <col min="4" max="4" width="11.5546875" customWidth="1"/>
    <col min="5" max="5" width="13.21875" customWidth="1"/>
    <col min="6" max="6" width="22.109375" customWidth="1"/>
    <col min="8" max="8" width="8.6640625" customWidth="1"/>
    <col min="9" max="10" width="21.21875" customWidth="1"/>
    <col min="11" max="11" width="39.5546875" customWidth="1"/>
    <col min="12" max="12" width="27.5546875" customWidth="1"/>
    <col min="13" max="13" width="23.77734375" customWidth="1"/>
    <col min="14" max="14" width="19.44140625" customWidth="1"/>
    <col min="15" max="15" width="22.33203125" customWidth="1"/>
    <col min="16" max="16" width="15.77734375" customWidth="1"/>
  </cols>
  <sheetData>
    <row r="1" spans="1:16" ht="25.8" x14ac:dyDescent="0.25">
      <c r="A1" s="150" t="s">
        <v>661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6" s="34" customFormat="1" ht="45" customHeight="1" x14ac:dyDescent="0.25">
      <c r="A2" s="7" t="s">
        <v>28</v>
      </c>
      <c r="B2" s="29" t="s">
        <v>258</v>
      </c>
      <c r="C2" s="151" t="s">
        <v>35</v>
      </c>
      <c r="D2" s="152"/>
      <c r="E2" s="89" t="s">
        <v>1524</v>
      </c>
      <c r="F2" s="28" t="s">
        <v>31</v>
      </c>
      <c r="G2" s="28" t="s">
        <v>32</v>
      </c>
      <c r="H2" s="28" t="s">
        <v>259</v>
      </c>
      <c r="I2" s="28" t="s">
        <v>260</v>
      </c>
      <c r="J2" s="28" t="s">
        <v>261</v>
      </c>
      <c r="K2" s="28" t="s">
        <v>387</v>
      </c>
      <c r="L2" s="29" t="s">
        <v>263</v>
      </c>
      <c r="M2" s="28" t="s">
        <v>264</v>
      </c>
      <c r="N2" s="28" t="s">
        <v>5</v>
      </c>
      <c r="O2" s="28" t="s">
        <v>265</v>
      </c>
      <c r="P2" s="28" t="s">
        <v>266</v>
      </c>
    </row>
    <row r="3" spans="1:16" s="35" customFormat="1" ht="30" customHeight="1" x14ac:dyDescent="0.25">
      <c r="A3" s="3">
        <v>1</v>
      </c>
      <c r="B3" s="4" t="s">
        <v>662</v>
      </c>
      <c r="C3" s="4" t="s">
        <v>662</v>
      </c>
      <c r="D3" s="139" t="s">
        <v>269</v>
      </c>
      <c r="E3" s="142">
        <f>COUNTA(M3:M12)/10</f>
        <v>0</v>
      </c>
      <c r="F3" s="5">
        <v>1824071011</v>
      </c>
      <c r="G3" s="5" t="s">
        <v>663</v>
      </c>
      <c r="H3" s="5" t="s">
        <v>271</v>
      </c>
      <c r="I3" s="5" t="s">
        <v>664</v>
      </c>
      <c r="J3" s="5">
        <v>18978494141</v>
      </c>
      <c r="K3" s="26" t="s">
        <v>665</v>
      </c>
      <c r="L3" s="8"/>
      <c r="M3" s="8"/>
      <c r="N3" s="8"/>
      <c r="O3" s="8"/>
      <c r="P3" s="8"/>
    </row>
    <row r="4" spans="1:16" s="35" customFormat="1" ht="30" customHeight="1" x14ac:dyDescent="0.25">
      <c r="A4" s="3">
        <v>2</v>
      </c>
      <c r="B4" s="4" t="s">
        <v>662</v>
      </c>
      <c r="C4" s="4" t="s">
        <v>662</v>
      </c>
      <c r="D4" s="140"/>
      <c r="E4" s="143"/>
      <c r="F4" s="5">
        <v>1824071014</v>
      </c>
      <c r="G4" s="5" t="s">
        <v>666</v>
      </c>
      <c r="H4" s="5" t="s">
        <v>271</v>
      </c>
      <c r="I4" s="5" t="s">
        <v>664</v>
      </c>
      <c r="J4" s="5">
        <v>13977726785</v>
      </c>
      <c r="K4" s="26" t="s">
        <v>667</v>
      </c>
      <c r="L4" s="8"/>
      <c r="M4" s="8"/>
      <c r="N4" s="8"/>
      <c r="O4" s="8"/>
      <c r="P4" s="8"/>
    </row>
    <row r="5" spans="1:16" s="35" customFormat="1" ht="30" customHeight="1" x14ac:dyDescent="0.25">
      <c r="A5" s="3">
        <v>3</v>
      </c>
      <c r="B5" s="4" t="s">
        <v>662</v>
      </c>
      <c r="C5" s="4" t="s">
        <v>662</v>
      </c>
      <c r="D5" s="140"/>
      <c r="E5" s="143"/>
      <c r="F5" s="5">
        <v>1824071017</v>
      </c>
      <c r="G5" s="5" t="s">
        <v>668</v>
      </c>
      <c r="H5" s="5" t="s">
        <v>271</v>
      </c>
      <c r="I5" s="5" t="s">
        <v>664</v>
      </c>
      <c r="J5" s="5">
        <v>19877251310</v>
      </c>
      <c r="K5" s="5" t="s">
        <v>669</v>
      </c>
      <c r="L5" s="8"/>
      <c r="M5" s="8"/>
      <c r="N5" s="8"/>
      <c r="O5" s="8"/>
      <c r="P5" s="8"/>
    </row>
    <row r="6" spans="1:16" s="35" customFormat="1" ht="30" customHeight="1" x14ac:dyDescent="0.25">
      <c r="A6" s="3">
        <v>4</v>
      </c>
      <c r="B6" s="4" t="s">
        <v>662</v>
      </c>
      <c r="C6" s="4" t="s">
        <v>662</v>
      </c>
      <c r="D6" s="140"/>
      <c r="E6" s="143"/>
      <c r="F6" s="5">
        <v>1824071018</v>
      </c>
      <c r="G6" s="5" t="s">
        <v>670</v>
      </c>
      <c r="H6" s="5" t="s">
        <v>271</v>
      </c>
      <c r="I6" s="5" t="s">
        <v>664</v>
      </c>
      <c r="J6" s="5">
        <v>19977222537</v>
      </c>
      <c r="K6" s="26" t="s">
        <v>671</v>
      </c>
      <c r="L6" s="8"/>
      <c r="M6" s="8"/>
      <c r="N6" s="8"/>
      <c r="O6" s="8"/>
      <c r="P6" s="8"/>
    </row>
    <row r="7" spans="1:16" s="35" customFormat="1" ht="30" customHeight="1" x14ac:dyDescent="0.25">
      <c r="A7" s="3">
        <v>5</v>
      </c>
      <c r="B7" s="4" t="s">
        <v>662</v>
      </c>
      <c r="C7" s="4" t="s">
        <v>662</v>
      </c>
      <c r="D7" s="140"/>
      <c r="E7" s="143"/>
      <c r="F7" s="5">
        <v>1824071022</v>
      </c>
      <c r="G7" s="5" t="s">
        <v>672</v>
      </c>
      <c r="H7" s="5" t="s">
        <v>271</v>
      </c>
      <c r="I7" s="5" t="s">
        <v>664</v>
      </c>
      <c r="J7" s="5">
        <v>15577745139</v>
      </c>
      <c r="K7" s="26" t="s">
        <v>673</v>
      </c>
      <c r="L7" s="8"/>
      <c r="M7" s="8"/>
      <c r="N7" s="8"/>
      <c r="O7" s="8"/>
      <c r="P7" s="8"/>
    </row>
    <row r="8" spans="1:16" s="35" customFormat="1" ht="30" customHeight="1" x14ac:dyDescent="0.25">
      <c r="A8" s="3">
        <v>6</v>
      </c>
      <c r="B8" s="4" t="s">
        <v>662</v>
      </c>
      <c r="C8" s="4" t="s">
        <v>662</v>
      </c>
      <c r="D8" s="140"/>
      <c r="E8" s="143"/>
      <c r="F8" s="5">
        <v>1824071024</v>
      </c>
      <c r="G8" s="5" t="s">
        <v>674</v>
      </c>
      <c r="H8" s="5" t="s">
        <v>271</v>
      </c>
      <c r="I8" s="5" t="s">
        <v>664</v>
      </c>
      <c r="J8" s="5">
        <v>17758667312</v>
      </c>
      <c r="K8" s="26" t="s">
        <v>675</v>
      </c>
      <c r="L8" s="8"/>
      <c r="M8" s="8"/>
      <c r="N8" s="8"/>
      <c r="O8" s="8"/>
      <c r="P8" s="8"/>
    </row>
    <row r="9" spans="1:16" s="35" customFormat="1" ht="30" customHeight="1" x14ac:dyDescent="0.25">
      <c r="A9" s="3">
        <v>7</v>
      </c>
      <c r="B9" s="4" t="s">
        <v>662</v>
      </c>
      <c r="C9" s="4" t="s">
        <v>662</v>
      </c>
      <c r="D9" s="140"/>
      <c r="E9" s="143"/>
      <c r="F9" s="5">
        <v>1824071027</v>
      </c>
      <c r="G9" s="5" t="s">
        <v>676</v>
      </c>
      <c r="H9" s="5" t="s">
        <v>271</v>
      </c>
      <c r="I9" s="5" t="s">
        <v>664</v>
      </c>
      <c r="J9" s="5">
        <v>17687563078</v>
      </c>
      <c r="K9" s="5" t="s">
        <v>677</v>
      </c>
      <c r="L9" s="8"/>
      <c r="M9" s="8"/>
      <c r="N9" s="8"/>
      <c r="O9" s="8"/>
      <c r="P9" s="8"/>
    </row>
    <row r="10" spans="1:16" s="35" customFormat="1" ht="30" customHeight="1" x14ac:dyDescent="0.25">
      <c r="A10" s="3">
        <v>8</v>
      </c>
      <c r="B10" s="4" t="s">
        <v>662</v>
      </c>
      <c r="C10" s="4" t="s">
        <v>662</v>
      </c>
      <c r="D10" s="140"/>
      <c r="E10" s="143"/>
      <c r="F10" s="5">
        <v>1824071031</v>
      </c>
      <c r="G10" s="5" t="s">
        <v>678</v>
      </c>
      <c r="H10" s="5" t="s">
        <v>271</v>
      </c>
      <c r="I10" s="5" t="s">
        <v>664</v>
      </c>
      <c r="J10" s="5">
        <v>13677856195</v>
      </c>
      <c r="K10" s="26" t="s">
        <v>679</v>
      </c>
      <c r="L10" s="8"/>
      <c r="M10" s="8"/>
      <c r="N10" s="8"/>
      <c r="O10" s="8"/>
      <c r="P10" s="8"/>
    </row>
    <row r="11" spans="1:16" s="35" customFormat="1" ht="30" customHeight="1" x14ac:dyDescent="0.25">
      <c r="A11" s="3">
        <v>9</v>
      </c>
      <c r="B11" s="4" t="s">
        <v>662</v>
      </c>
      <c r="C11" s="4" t="s">
        <v>662</v>
      </c>
      <c r="D11" s="140"/>
      <c r="E11" s="143"/>
      <c r="F11" s="5">
        <v>1824071037</v>
      </c>
      <c r="G11" s="5" t="s">
        <v>680</v>
      </c>
      <c r="H11" s="5" t="s">
        <v>271</v>
      </c>
      <c r="I11" s="5" t="s">
        <v>664</v>
      </c>
      <c r="J11" s="5">
        <v>17344573722</v>
      </c>
      <c r="K11" s="5" t="s">
        <v>681</v>
      </c>
      <c r="L11" s="8"/>
      <c r="M11" s="8"/>
      <c r="N11" s="8"/>
      <c r="O11" s="8"/>
      <c r="P11" s="8"/>
    </row>
    <row r="12" spans="1:16" s="35" customFormat="1" ht="30" customHeight="1" x14ac:dyDescent="0.25">
      <c r="A12" s="3">
        <v>10</v>
      </c>
      <c r="B12" s="4" t="s">
        <v>662</v>
      </c>
      <c r="C12" s="4" t="s">
        <v>662</v>
      </c>
      <c r="D12" s="141"/>
      <c r="E12" s="144"/>
      <c r="F12" s="5">
        <v>1824071044</v>
      </c>
      <c r="G12" s="5" t="s">
        <v>682</v>
      </c>
      <c r="H12" s="5" t="s">
        <v>287</v>
      </c>
      <c r="I12" s="5" t="s">
        <v>664</v>
      </c>
      <c r="J12" s="5">
        <v>15577040745</v>
      </c>
      <c r="K12" s="26" t="s">
        <v>683</v>
      </c>
      <c r="L12" s="8"/>
      <c r="M12" s="8"/>
      <c r="N12" s="8"/>
      <c r="O12" s="8"/>
      <c r="P12" s="8"/>
    </row>
    <row r="13" spans="1:16" s="35" customFormat="1" ht="30" customHeight="1" x14ac:dyDescent="0.25">
      <c r="A13" s="3">
        <v>11</v>
      </c>
      <c r="B13" s="4" t="s">
        <v>545</v>
      </c>
      <c r="C13" s="4" t="s">
        <v>684</v>
      </c>
      <c r="D13" s="133" t="s">
        <v>269</v>
      </c>
      <c r="E13" s="136">
        <f>COUNTA(M13:M22)/10</f>
        <v>0</v>
      </c>
      <c r="F13" s="5">
        <v>1824071001</v>
      </c>
      <c r="G13" s="5" t="s">
        <v>102</v>
      </c>
      <c r="H13" s="5" t="s">
        <v>271</v>
      </c>
      <c r="I13" s="5" t="s">
        <v>664</v>
      </c>
      <c r="J13" s="5">
        <v>17687645910</v>
      </c>
      <c r="K13" s="5" t="s">
        <v>685</v>
      </c>
      <c r="L13" s="4" t="s">
        <v>59</v>
      </c>
      <c r="M13" s="8"/>
      <c r="N13" s="8"/>
      <c r="O13" s="8"/>
      <c r="P13" s="8"/>
    </row>
    <row r="14" spans="1:16" s="35" customFormat="1" ht="30" customHeight="1" x14ac:dyDescent="0.25">
      <c r="A14" s="3">
        <v>12</v>
      </c>
      <c r="B14" s="4" t="s">
        <v>570</v>
      </c>
      <c r="C14" s="4" t="s">
        <v>684</v>
      </c>
      <c r="D14" s="134"/>
      <c r="E14" s="137"/>
      <c r="F14" s="5">
        <v>1824071002</v>
      </c>
      <c r="G14" s="5" t="s">
        <v>101</v>
      </c>
      <c r="H14" s="5" t="s">
        <v>271</v>
      </c>
      <c r="I14" s="5" t="s">
        <v>664</v>
      </c>
      <c r="J14" s="5">
        <v>18377179392</v>
      </c>
      <c r="K14" s="26" t="s">
        <v>686</v>
      </c>
      <c r="L14" s="4" t="s">
        <v>59</v>
      </c>
      <c r="M14" s="8"/>
      <c r="N14" s="8"/>
      <c r="O14" s="8"/>
      <c r="P14" s="8"/>
    </row>
    <row r="15" spans="1:16" s="35" customFormat="1" ht="30" customHeight="1" x14ac:dyDescent="0.25">
      <c r="A15" s="3">
        <v>13</v>
      </c>
      <c r="B15" s="4" t="s">
        <v>510</v>
      </c>
      <c r="C15" s="4" t="s">
        <v>684</v>
      </c>
      <c r="D15" s="134"/>
      <c r="E15" s="137"/>
      <c r="F15" s="5">
        <v>1824071003</v>
      </c>
      <c r="G15" s="5" t="s">
        <v>687</v>
      </c>
      <c r="H15" s="5" t="s">
        <v>271</v>
      </c>
      <c r="I15" s="5" t="s">
        <v>664</v>
      </c>
      <c r="J15" s="5">
        <v>17777288561</v>
      </c>
      <c r="K15" s="26" t="s">
        <v>688</v>
      </c>
      <c r="L15" s="8"/>
      <c r="M15" s="8"/>
      <c r="N15" s="8"/>
      <c r="O15" s="8"/>
      <c r="P15" s="8"/>
    </row>
    <row r="16" spans="1:16" s="35" customFormat="1" ht="30" customHeight="1" x14ac:dyDescent="0.25">
      <c r="A16" s="3">
        <v>14</v>
      </c>
      <c r="B16" s="4" t="s">
        <v>689</v>
      </c>
      <c r="C16" s="4" t="s">
        <v>684</v>
      </c>
      <c r="D16" s="134"/>
      <c r="E16" s="137"/>
      <c r="F16" s="5">
        <v>1824071033</v>
      </c>
      <c r="G16" s="5" t="s">
        <v>690</v>
      </c>
      <c r="H16" s="5" t="s">
        <v>271</v>
      </c>
      <c r="I16" s="5" t="s">
        <v>664</v>
      </c>
      <c r="J16" s="5">
        <v>13257845596</v>
      </c>
      <c r="K16" s="26" t="s">
        <v>691</v>
      </c>
      <c r="L16" s="8"/>
      <c r="M16" s="8"/>
      <c r="N16" s="8"/>
      <c r="O16" s="8"/>
      <c r="P16" s="8"/>
    </row>
    <row r="17" spans="1:16" s="35" customFormat="1" ht="30" customHeight="1" x14ac:dyDescent="0.25">
      <c r="A17" s="3">
        <v>15</v>
      </c>
      <c r="B17" s="4" t="s">
        <v>574</v>
      </c>
      <c r="C17" s="4" t="s">
        <v>684</v>
      </c>
      <c r="D17" s="134"/>
      <c r="E17" s="137"/>
      <c r="F17" s="5">
        <v>1824071046</v>
      </c>
      <c r="G17" s="5" t="s">
        <v>692</v>
      </c>
      <c r="H17" s="5" t="s">
        <v>287</v>
      </c>
      <c r="I17" s="5" t="s">
        <v>664</v>
      </c>
      <c r="J17" s="5">
        <v>18934974184</v>
      </c>
      <c r="K17" s="26" t="s">
        <v>693</v>
      </c>
      <c r="L17" s="8"/>
      <c r="M17" s="8"/>
      <c r="N17" s="8"/>
      <c r="O17" s="8"/>
      <c r="P17" s="8"/>
    </row>
    <row r="18" spans="1:16" s="35" customFormat="1" ht="30" customHeight="1" x14ac:dyDescent="0.25">
      <c r="A18" s="3">
        <v>16</v>
      </c>
      <c r="B18" s="4" t="s">
        <v>694</v>
      </c>
      <c r="C18" s="4" t="s">
        <v>684</v>
      </c>
      <c r="D18" s="134"/>
      <c r="E18" s="137"/>
      <c r="F18" s="5">
        <v>1824071047</v>
      </c>
      <c r="G18" s="5" t="s">
        <v>695</v>
      </c>
      <c r="H18" s="5" t="s">
        <v>287</v>
      </c>
      <c r="I18" s="5" t="s">
        <v>664</v>
      </c>
      <c r="J18" s="5">
        <v>13978803750</v>
      </c>
      <c r="K18" s="26" t="s">
        <v>696</v>
      </c>
      <c r="L18" s="8"/>
      <c r="M18" s="8"/>
      <c r="N18" s="8"/>
      <c r="O18" s="8"/>
      <c r="P18" s="8"/>
    </row>
    <row r="19" spans="1:16" s="35" customFormat="1" ht="30" customHeight="1" x14ac:dyDescent="0.25">
      <c r="A19" s="3">
        <v>17</v>
      </c>
      <c r="B19" s="4" t="s">
        <v>694</v>
      </c>
      <c r="C19" s="4" t="s">
        <v>684</v>
      </c>
      <c r="D19" s="134"/>
      <c r="E19" s="137"/>
      <c r="F19" s="5">
        <v>1824071049</v>
      </c>
      <c r="G19" s="5" t="s">
        <v>697</v>
      </c>
      <c r="H19" s="5" t="s">
        <v>287</v>
      </c>
      <c r="I19" s="5" t="s">
        <v>664</v>
      </c>
      <c r="J19" s="5">
        <v>17687606240</v>
      </c>
      <c r="K19" s="26" t="s">
        <v>698</v>
      </c>
      <c r="L19" s="8"/>
      <c r="M19" s="8"/>
      <c r="N19" s="8"/>
      <c r="O19" s="8"/>
      <c r="P19" s="8"/>
    </row>
    <row r="20" spans="1:16" s="35" customFormat="1" ht="30" customHeight="1" x14ac:dyDescent="0.25">
      <c r="A20" s="3">
        <v>18</v>
      </c>
      <c r="B20" s="4" t="s">
        <v>618</v>
      </c>
      <c r="C20" s="4" t="s">
        <v>684</v>
      </c>
      <c r="D20" s="134"/>
      <c r="E20" s="137"/>
      <c r="F20" s="5">
        <v>1824071050</v>
      </c>
      <c r="G20" s="5" t="s">
        <v>103</v>
      </c>
      <c r="H20" s="5" t="s">
        <v>287</v>
      </c>
      <c r="I20" s="5" t="s">
        <v>664</v>
      </c>
      <c r="J20" s="5">
        <v>13197514943</v>
      </c>
      <c r="K20" s="26" t="s">
        <v>699</v>
      </c>
      <c r="L20" s="4" t="s">
        <v>104</v>
      </c>
      <c r="M20" s="8"/>
      <c r="N20" s="8"/>
      <c r="O20" s="8"/>
      <c r="P20" s="8"/>
    </row>
    <row r="21" spans="1:16" s="35" customFormat="1" ht="30" customHeight="1" x14ac:dyDescent="0.25">
      <c r="A21" s="3">
        <v>19</v>
      </c>
      <c r="B21" s="4" t="s">
        <v>574</v>
      </c>
      <c r="C21" s="4" t="s">
        <v>684</v>
      </c>
      <c r="D21" s="134"/>
      <c r="E21" s="137"/>
      <c r="F21" s="5">
        <v>1824071021</v>
      </c>
      <c r="G21" s="5" t="s">
        <v>700</v>
      </c>
      <c r="H21" s="5" t="s">
        <v>271</v>
      </c>
      <c r="I21" s="5" t="s">
        <v>664</v>
      </c>
      <c r="J21" s="5">
        <v>15177220916</v>
      </c>
      <c r="K21" s="26" t="s">
        <v>701</v>
      </c>
      <c r="L21" s="8"/>
      <c r="M21" s="8"/>
      <c r="N21" s="8"/>
      <c r="O21" s="8"/>
      <c r="P21" s="8"/>
    </row>
    <row r="22" spans="1:16" s="35" customFormat="1" ht="30" customHeight="1" x14ac:dyDescent="0.25">
      <c r="A22" s="3">
        <v>20</v>
      </c>
      <c r="B22" s="4" t="s">
        <v>574</v>
      </c>
      <c r="C22" s="4" t="s">
        <v>684</v>
      </c>
      <c r="D22" s="135"/>
      <c r="E22" s="138"/>
      <c r="F22" s="5">
        <v>1824071060</v>
      </c>
      <c r="G22" s="5" t="s">
        <v>89</v>
      </c>
      <c r="H22" s="5" t="s">
        <v>287</v>
      </c>
      <c r="I22" s="5" t="s">
        <v>664</v>
      </c>
      <c r="J22" s="5">
        <v>18277749179</v>
      </c>
      <c r="K22" s="26" t="s">
        <v>702</v>
      </c>
      <c r="L22" s="4" t="s">
        <v>59</v>
      </c>
      <c r="M22" s="8"/>
      <c r="N22" s="8"/>
      <c r="O22" s="8"/>
      <c r="P22" s="8"/>
    </row>
    <row r="23" spans="1:16" s="35" customFormat="1" ht="30" customHeight="1" x14ac:dyDescent="0.25">
      <c r="A23" s="3">
        <v>21</v>
      </c>
      <c r="B23" s="4" t="s">
        <v>610</v>
      </c>
      <c r="C23" s="4" t="s">
        <v>610</v>
      </c>
      <c r="D23" s="133" t="s">
        <v>269</v>
      </c>
      <c r="E23" s="136">
        <f>COUNTA(M23:M32)/10</f>
        <v>0</v>
      </c>
      <c r="F23" s="5">
        <v>1824071012</v>
      </c>
      <c r="G23" s="5" t="s">
        <v>703</v>
      </c>
      <c r="H23" s="5" t="s">
        <v>271</v>
      </c>
      <c r="I23" s="5" t="s">
        <v>664</v>
      </c>
      <c r="J23" s="5">
        <v>18477190523</v>
      </c>
      <c r="K23" s="26" t="s">
        <v>704</v>
      </c>
      <c r="L23" s="8"/>
      <c r="M23" s="8"/>
      <c r="N23" s="8"/>
      <c r="O23" s="8"/>
      <c r="P23" s="8"/>
    </row>
    <row r="24" spans="1:16" s="35" customFormat="1" ht="30" customHeight="1" x14ac:dyDescent="0.25">
      <c r="A24" s="3">
        <v>22</v>
      </c>
      <c r="B24" s="4" t="s">
        <v>610</v>
      </c>
      <c r="C24" s="4" t="s">
        <v>610</v>
      </c>
      <c r="D24" s="134"/>
      <c r="E24" s="137"/>
      <c r="F24" s="5">
        <v>1824071010</v>
      </c>
      <c r="G24" s="5" t="s">
        <v>705</v>
      </c>
      <c r="H24" s="5" t="s">
        <v>271</v>
      </c>
      <c r="I24" s="5" t="s">
        <v>664</v>
      </c>
      <c r="J24" s="5">
        <v>18775401623</v>
      </c>
      <c r="K24" s="26" t="s">
        <v>706</v>
      </c>
      <c r="L24" s="8"/>
      <c r="M24" s="8"/>
      <c r="N24" s="8"/>
      <c r="O24" s="8"/>
      <c r="P24" s="8"/>
    </row>
    <row r="25" spans="1:16" s="35" customFormat="1" ht="30" customHeight="1" x14ac:dyDescent="0.25">
      <c r="A25" s="3">
        <v>23</v>
      </c>
      <c r="B25" s="4" t="s">
        <v>610</v>
      </c>
      <c r="C25" s="4" t="s">
        <v>610</v>
      </c>
      <c r="D25" s="134"/>
      <c r="E25" s="137"/>
      <c r="F25" s="5">
        <v>1824071034</v>
      </c>
      <c r="G25" s="5" t="s">
        <v>707</v>
      </c>
      <c r="H25" s="5" t="s">
        <v>271</v>
      </c>
      <c r="I25" s="5" t="s">
        <v>664</v>
      </c>
      <c r="J25" s="5">
        <v>17687490785</v>
      </c>
      <c r="K25" s="26" t="s">
        <v>708</v>
      </c>
      <c r="L25" s="8"/>
      <c r="M25" s="8"/>
      <c r="N25" s="8"/>
      <c r="O25" s="8"/>
      <c r="P25" s="8"/>
    </row>
    <row r="26" spans="1:16" s="35" customFormat="1" ht="30" customHeight="1" x14ac:dyDescent="0.25">
      <c r="A26" s="3">
        <v>24</v>
      </c>
      <c r="B26" s="4" t="s">
        <v>610</v>
      </c>
      <c r="C26" s="4" t="s">
        <v>610</v>
      </c>
      <c r="D26" s="134"/>
      <c r="E26" s="137"/>
      <c r="F26" s="5">
        <v>1824071035</v>
      </c>
      <c r="G26" s="5" t="s">
        <v>709</v>
      </c>
      <c r="H26" s="5" t="s">
        <v>271</v>
      </c>
      <c r="I26" s="5" t="s">
        <v>664</v>
      </c>
      <c r="J26" s="5">
        <v>13457941289</v>
      </c>
      <c r="K26" s="26" t="s">
        <v>710</v>
      </c>
      <c r="L26" s="8"/>
      <c r="M26" s="8"/>
      <c r="N26" s="8"/>
      <c r="O26" s="8"/>
      <c r="P26" s="8"/>
    </row>
    <row r="27" spans="1:16" s="35" customFormat="1" ht="30" customHeight="1" x14ac:dyDescent="0.25">
      <c r="A27" s="3">
        <v>25</v>
      </c>
      <c r="B27" s="4" t="s">
        <v>610</v>
      </c>
      <c r="C27" s="4" t="s">
        <v>610</v>
      </c>
      <c r="D27" s="134"/>
      <c r="E27" s="137"/>
      <c r="F27" s="5">
        <v>1824071038</v>
      </c>
      <c r="G27" s="5" t="s">
        <v>711</v>
      </c>
      <c r="H27" s="5" t="s">
        <v>271</v>
      </c>
      <c r="I27" s="5" t="s">
        <v>664</v>
      </c>
      <c r="J27" s="5">
        <v>13005993267</v>
      </c>
      <c r="K27" s="26" t="s">
        <v>712</v>
      </c>
      <c r="L27" s="8"/>
      <c r="M27" s="8"/>
      <c r="N27" s="8"/>
      <c r="O27" s="8"/>
      <c r="P27" s="8"/>
    </row>
    <row r="28" spans="1:16" s="35" customFormat="1" ht="30" customHeight="1" x14ac:dyDescent="0.25">
      <c r="A28" s="3">
        <v>26</v>
      </c>
      <c r="B28" s="4" t="s">
        <v>610</v>
      </c>
      <c r="C28" s="4" t="s">
        <v>610</v>
      </c>
      <c r="D28" s="134"/>
      <c r="E28" s="137"/>
      <c r="F28" s="5">
        <v>1824071052</v>
      </c>
      <c r="G28" s="5" t="s">
        <v>713</v>
      </c>
      <c r="H28" s="5" t="s">
        <v>287</v>
      </c>
      <c r="I28" s="5" t="s">
        <v>664</v>
      </c>
      <c r="J28" s="5">
        <v>18278287528</v>
      </c>
      <c r="K28" s="26" t="s">
        <v>714</v>
      </c>
      <c r="L28" s="8"/>
      <c r="M28" s="8"/>
      <c r="N28" s="8"/>
      <c r="O28" s="8"/>
      <c r="P28" s="8"/>
    </row>
    <row r="29" spans="1:16" s="35" customFormat="1" ht="30" customHeight="1" x14ac:dyDescent="0.25">
      <c r="A29" s="3">
        <v>27</v>
      </c>
      <c r="B29" s="4" t="s">
        <v>510</v>
      </c>
      <c r="C29" s="4" t="s">
        <v>610</v>
      </c>
      <c r="D29" s="134"/>
      <c r="E29" s="137"/>
      <c r="F29" s="5">
        <v>1824071004</v>
      </c>
      <c r="G29" s="5" t="s">
        <v>715</v>
      </c>
      <c r="H29" s="5" t="s">
        <v>271</v>
      </c>
      <c r="I29" s="5" t="s">
        <v>664</v>
      </c>
      <c r="J29" s="5">
        <v>13471499707</v>
      </c>
      <c r="K29" s="26" t="s">
        <v>716</v>
      </c>
      <c r="L29" s="8"/>
      <c r="M29" s="8"/>
      <c r="N29" s="8"/>
      <c r="O29" s="8"/>
      <c r="P29" s="8"/>
    </row>
    <row r="30" spans="1:16" s="35" customFormat="1" ht="30" customHeight="1" x14ac:dyDescent="0.25">
      <c r="A30" s="3">
        <v>28</v>
      </c>
      <c r="B30" s="4" t="s">
        <v>689</v>
      </c>
      <c r="C30" s="4" t="s">
        <v>610</v>
      </c>
      <c r="D30" s="134"/>
      <c r="E30" s="137"/>
      <c r="F30" s="5">
        <v>1824071042</v>
      </c>
      <c r="G30" s="5" t="s">
        <v>94</v>
      </c>
      <c r="H30" s="5" t="s">
        <v>271</v>
      </c>
      <c r="I30" s="5" t="s">
        <v>664</v>
      </c>
      <c r="J30" s="5">
        <v>17687451760</v>
      </c>
      <c r="K30" s="26" t="s">
        <v>717</v>
      </c>
      <c r="L30" s="4" t="s">
        <v>52</v>
      </c>
      <c r="M30" s="8"/>
      <c r="N30" s="8"/>
      <c r="O30" s="8"/>
      <c r="P30" s="8"/>
    </row>
    <row r="31" spans="1:16" s="35" customFormat="1" ht="30" customHeight="1" x14ac:dyDescent="0.25">
      <c r="A31" s="3">
        <v>29</v>
      </c>
      <c r="B31" s="4" t="s">
        <v>694</v>
      </c>
      <c r="C31" s="4" t="s">
        <v>610</v>
      </c>
      <c r="D31" s="134"/>
      <c r="E31" s="137"/>
      <c r="F31" s="5">
        <v>1824071058</v>
      </c>
      <c r="G31" s="5" t="s">
        <v>91</v>
      </c>
      <c r="H31" s="5" t="s">
        <v>287</v>
      </c>
      <c r="I31" s="5" t="s">
        <v>664</v>
      </c>
      <c r="J31" s="5">
        <v>13299202616</v>
      </c>
      <c r="K31" s="26" t="s">
        <v>718</v>
      </c>
      <c r="L31" s="4" t="s">
        <v>59</v>
      </c>
      <c r="M31" s="8"/>
      <c r="N31" s="8"/>
      <c r="O31" s="8"/>
      <c r="P31" s="8"/>
    </row>
    <row r="32" spans="1:16" s="35" customFormat="1" ht="30" customHeight="1" x14ac:dyDescent="0.25">
      <c r="A32" s="3">
        <v>30</v>
      </c>
      <c r="B32" s="4" t="s">
        <v>577</v>
      </c>
      <c r="C32" s="4" t="s">
        <v>610</v>
      </c>
      <c r="D32" s="135"/>
      <c r="E32" s="138"/>
      <c r="F32" s="5">
        <v>1824071051</v>
      </c>
      <c r="G32" s="5" t="s">
        <v>93</v>
      </c>
      <c r="H32" s="5" t="s">
        <v>287</v>
      </c>
      <c r="I32" s="5" t="s">
        <v>664</v>
      </c>
      <c r="J32" s="5">
        <v>15676558001</v>
      </c>
      <c r="K32" s="26" t="s">
        <v>719</v>
      </c>
      <c r="L32" s="8"/>
      <c r="M32" s="8"/>
      <c r="N32" s="8"/>
      <c r="O32" s="8"/>
      <c r="P32" s="8"/>
    </row>
    <row r="33" spans="1:16" s="35" customFormat="1" ht="30" customHeight="1" x14ac:dyDescent="0.25">
      <c r="A33" s="3">
        <v>31</v>
      </c>
      <c r="B33" s="4" t="s">
        <v>720</v>
      </c>
      <c r="C33" s="4" t="s">
        <v>720</v>
      </c>
      <c r="D33" s="133" t="s">
        <v>269</v>
      </c>
      <c r="E33" s="136">
        <f>COUNTA(M33:M42)/10</f>
        <v>0</v>
      </c>
      <c r="F33" s="5">
        <v>1824071005</v>
      </c>
      <c r="G33" s="5" t="s">
        <v>100</v>
      </c>
      <c r="H33" s="5" t="s">
        <v>271</v>
      </c>
      <c r="I33" s="5" t="s">
        <v>664</v>
      </c>
      <c r="J33" s="5">
        <v>18888497472</v>
      </c>
      <c r="K33" s="26" t="s">
        <v>721</v>
      </c>
      <c r="L33" s="4" t="s">
        <v>40</v>
      </c>
      <c r="M33" s="8"/>
      <c r="N33" s="8"/>
      <c r="O33" s="8"/>
      <c r="P33" s="8"/>
    </row>
    <row r="34" spans="1:16" s="35" customFormat="1" ht="30" customHeight="1" x14ac:dyDescent="0.25">
      <c r="A34" s="3">
        <v>32</v>
      </c>
      <c r="B34" s="4" t="s">
        <v>720</v>
      </c>
      <c r="C34" s="4" t="s">
        <v>720</v>
      </c>
      <c r="D34" s="134"/>
      <c r="E34" s="137"/>
      <c r="F34" s="5">
        <v>1824071006</v>
      </c>
      <c r="G34" s="5" t="s">
        <v>99</v>
      </c>
      <c r="H34" s="5" t="s">
        <v>271</v>
      </c>
      <c r="I34" s="5" t="s">
        <v>664</v>
      </c>
      <c r="J34" s="5">
        <v>13737519084</v>
      </c>
      <c r="K34" s="26" t="s">
        <v>722</v>
      </c>
      <c r="L34" s="4" t="s">
        <v>40</v>
      </c>
      <c r="M34" s="8"/>
      <c r="N34" s="8"/>
      <c r="O34" s="8"/>
      <c r="P34" s="8"/>
    </row>
    <row r="35" spans="1:16" s="35" customFormat="1" ht="30" customHeight="1" x14ac:dyDescent="0.25">
      <c r="A35" s="3">
        <v>33</v>
      </c>
      <c r="B35" s="4" t="s">
        <v>720</v>
      </c>
      <c r="C35" s="4" t="s">
        <v>720</v>
      </c>
      <c r="D35" s="134"/>
      <c r="E35" s="137"/>
      <c r="F35" s="5">
        <v>1824071032</v>
      </c>
      <c r="G35" s="5" t="s">
        <v>723</v>
      </c>
      <c r="H35" s="5" t="s">
        <v>271</v>
      </c>
      <c r="I35" s="5" t="s">
        <v>664</v>
      </c>
      <c r="J35" s="5">
        <v>17807710711</v>
      </c>
      <c r="K35" s="26" t="s">
        <v>724</v>
      </c>
      <c r="L35" s="8"/>
      <c r="M35" s="8"/>
      <c r="N35" s="8"/>
      <c r="O35" s="8"/>
      <c r="P35" s="8"/>
    </row>
    <row r="36" spans="1:16" s="35" customFormat="1" ht="30" customHeight="1" x14ac:dyDescent="0.25">
      <c r="A36" s="3">
        <v>34</v>
      </c>
      <c r="B36" s="4" t="s">
        <v>720</v>
      </c>
      <c r="C36" s="4" t="s">
        <v>720</v>
      </c>
      <c r="D36" s="134"/>
      <c r="E36" s="137"/>
      <c r="F36" s="5">
        <v>1824071008</v>
      </c>
      <c r="G36" s="5" t="s">
        <v>725</v>
      </c>
      <c r="H36" s="5" t="s">
        <v>271</v>
      </c>
      <c r="I36" s="5" t="s">
        <v>664</v>
      </c>
      <c r="J36" s="5">
        <v>15676990120</v>
      </c>
      <c r="K36" s="5" t="s">
        <v>726</v>
      </c>
      <c r="L36" s="8"/>
      <c r="M36" s="8"/>
      <c r="N36" s="8"/>
      <c r="O36" s="8"/>
      <c r="P36" s="8"/>
    </row>
    <row r="37" spans="1:16" s="35" customFormat="1" ht="30" customHeight="1" x14ac:dyDescent="0.25">
      <c r="A37" s="3">
        <v>35</v>
      </c>
      <c r="B37" s="4" t="s">
        <v>720</v>
      </c>
      <c r="C37" s="4" t="s">
        <v>720</v>
      </c>
      <c r="D37" s="134"/>
      <c r="E37" s="137"/>
      <c r="F37" s="5">
        <v>1824071009</v>
      </c>
      <c r="G37" s="5" t="s">
        <v>727</v>
      </c>
      <c r="H37" s="5" t="s">
        <v>271</v>
      </c>
      <c r="I37" s="5" t="s">
        <v>664</v>
      </c>
      <c r="J37" s="5">
        <v>13457932792</v>
      </c>
      <c r="K37" s="26" t="s">
        <v>728</v>
      </c>
      <c r="L37" s="8"/>
      <c r="M37" s="8"/>
      <c r="N37" s="8"/>
      <c r="O37" s="8"/>
      <c r="P37" s="8"/>
    </row>
    <row r="38" spans="1:16" s="35" customFormat="1" ht="30" customHeight="1" x14ac:dyDescent="0.25">
      <c r="A38" s="3">
        <v>36</v>
      </c>
      <c r="B38" s="4" t="s">
        <v>720</v>
      </c>
      <c r="C38" s="4" t="s">
        <v>720</v>
      </c>
      <c r="D38" s="134"/>
      <c r="E38" s="137"/>
      <c r="F38" s="5">
        <v>1824071041</v>
      </c>
      <c r="G38" s="5" t="s">
        <v>729</v>
      </c>
      <c r="H38" s="5" t="s">
        <v>271</v>
      </c>
      <c r="I38" s="5" t="s">
        <v>664</v>
      </c>
      <c r="J38" s="5">
        <v>17777062832</v>
      </c>
      <c r="K38" s="26" t="s">
        <v>730</v>
      </c>
      <c r="L38" s="8"/>
      <c r="M38" s="8"/>
      <c r="N38" s="8"/>
      <c r="O38" s="8"/>
      <c r="P38" s="8"/>
    </row>
    <row r="39" spans="1:16" s="35" customFormat="1" ht="30" customHeight="1" x14ac:dyDescent="0.25">
      <c r="A39" s="3">
        <v>37</v>
      </c>
      <c r="B39" s="4" t="s">
        <v>720</v>
      </c>
      <c r="C39" s="4" t="s">
        <v>720</v>
      </c>
      <c r="D39" s="134"/>
      <c r="E39" s="137"/>
      <c r="F39" s="5">
        <v>1824071056</v>
      </c>
      <c r="G39" s="5" t="s">
        <v>731</v>
      </c>
      <c r="H39" s="5" t="s">
        <v>287</v>
      </c>
      <c r="I39" s="5" t="s">
        <v>664</v>
      </c>
      <c r="J39" s="5">
        <v>13084923202</v>
      </c>
      <c r="K39" s="26" t="s">
        <v>732</v>
      </c>
      <c r="L39" s="8"/>
      <c r="M39" s="8"/>
      <c r="N39" s="8"/>
      <c r="O39" s="8"/>
      <c r="P39" s="8"/>
    </row>
    <row r="40" spans="1:16" s="35" customFormat="1" ht="30" customHeight="1" x14ac:dyDescent="0.25">
      <c r="A40" s="3">
        <v>38</v>
      </c>
      <c r="B40" s="4" t="s">
        <v>720</v>
      </c>
      <c r="C40" s="4" t="s">
        <v>720</v>
      </c>
      <c r="D40" s="134"/>
      <c r="E40" s="137"/>
      <c r="F40" s="5">
        <v>1824071059</v>
      </c>
      <c r="G40" s="5" t="s">
        <v>90</v>
      </c>
      <c r="H40" s="5" t="s">
        <v>287</v>
      </c>
      <c r="I40" s="5" t="s">
        <v>664</v>
      </c>
      <c r="J40" s="5">
        <v>15578266885</v>
      </c>
      <c r="K40" s="26" t="s">
        <v>733</v>
      </c>
      <c r="L40" s="4" t="s">
        <v>57</v>
      </c>
      <c r="M40" s="8"/>
      <c r="N40" s="8"/>
      <c r="O40" s="8"/>
      <c r="P40" s="8"/>
    </row>
    <row r="41" spans="1:16" s="35" customFormat="1" ht="30" customHeight="1" x14ac:dyDescent="0.25">
      <c r="A41" s="3">
        <v>39</v>
      </c>
      <c r="B41" s="4" t="s">
        <v>618</v>
      </c>
      <c r="C41" s="4" t="s">
        <v>720</v>
      </c>
      <c r="D41" s="134"/>
      <c r="E41" s="137"/>
      <c r="F41" s="5">
        <v>1824071028</v>
      </c>
      <c r="G41" s="5" t="s">
        <v>734</v>
      </c>
      <c r="H41" s="5" t="s">
        <v>271</v>
      </c>
      <c r="I41" s="5" t="s">
        <v>664</v>
      </c>
      <c r="J41" s="5">
        <v>17677051862</v>
      </c>
      <c r="K41" s="5" t="s">
        <v>735</v>
      </c>
      <c r="L41" s="8"/>
      <c r="M41" s="8"/>
      <c r="N41" s="8"/>
      <c r="O41" s="8"/>
      <c r="P41" s="8"/>
    </row>
    <row r="42" spans="1:16" s="35" customFormat="1" ht="30" customHeight="1" x14ac:dyDescent="0.25">
      <c r="A42" s="3">
        <v>40</v>
      </c>
      <c r="B42" s="4" t="s">
        <v>570</v>
      </c>
      <c r="C42" s="4" t="s">
        <v>720</v>
      </c>
      <c r="D42" s="135"/>
      <c r="E42" s="138"/>
      <c r="F42" s="5">
        <v>1824071057</v>
      </c>
      <c r="G42" s="5" t="s">
        <v>736</v>
      </c>
      <c r="H42" s="5" t="s">
        <v>287</v>
      </c>
      <c r="I42" s="5" t="s">
        <v>664</v>
      </c>
      <c r="J42" s="5">
        <v>17807726093</v>
      </c>
      <c r="K42" s="26" t="s">
        <v>737</v>
      </c>
      <c r="L42" s="8"/>
      <c r="M42" s="8"/>
      <c r="N42" s="8"/>
      <c r="O42" s="8"/>
      <c r="P42" s="8"/>
    </row>
    <row r="43" spans="1:16" s="35" customFormat="1" ht="30" customHeight="1" x14ac:dyDescent="0.25">
      <c r="A43" s="3">
        <v>41</v>
      </c>
      <c r="B43" s="4" t="s">
        <v>570</v>
      </c>
      <c r="C43" s="3" t="s">
        <v>570</v>
      </c>
      <c r="D43" s="133" t="s">
        <v>269</v>
      </c>
      <c r="E43" s="136">
        <f>COUNTA(M43:M52)/10</f>
        <v>0</v>
      </c>
      <c r="F43" s="5">
        <v>1824071007</v>
      </c>
      <c r="G43" s="5" t="s">
        <v>738</v>
      </c>
      <c r="H43" s="5" t="s">
        <v>271</v>
      </c>
      <c r="I43" s="5" t="s">
        <v>664</v>
      </c>
      <c r="J43" s="5">
        <v>13282400546</v>
      </c>
      <c r="K43" s="5" t="s">
        <v>739</v>
      </c>
      <c r="L43" s="8"/>
      <c r="M43" s="8"/>
      <c r="N43" s="8"/>
      <c r="O43" s="8"/>
      <c r="P43" s="8"/>
    </row>
    <row r="44" spans="1:16" s="35" customFormat="1" ht="30" customHeight="1" x14ac:dyDescent="0.25">
      <c r="A44" s="3">
        <v>42</v>
      </c>
      <c r="B44" s="4" t="s">
        <v>689</v>
      </c>
      <c r="C44" s="3" t="s">
        <v>570</v>
      </c>
      <c r="D44" s="134"/>
      <c r="E44" s="137"/>
      <c r="F44" s="5">
        <v>1824071015</v>
      </c>
      <c r="G44" s="5" t="s">
        <v>740</v>
      </c>
      <c r="H44" s="5" t="s">
        <v>271</v>
      </c>
      <c r="I44" s="5" t="s">
        <v>664</v>
      </c>
      <c r="J44" s="5">
        <v>13377355933</v>
      </c>
      <c r="K44" s="26" t="s">
        <v>741</v>
      </c>
      <c r="L44" s="8"/>
      <c r="M44" s="8"/>
      <c r="N44" s="8"/>
      <c r="O44" s="8"/>
      <c r="P44" s="8"/>
    </row>
    <row r="45" spans="1:16" s="35" customFormat="1" ht="30" customHeight="1" x14ac:dyDescent="0.25">
      <c r="A45" s="3">
        <v>43</v>
      </c>
      <c r="B45" s="4" t="s">
        <v>577</v>
      </c>
      <c r="C45" s="3" t="s">
        <v>570</v>
      </c>
      <c r="D45" s="134"/>
      <c r="E45" s="137"/>
      <c r="F45" s="5">
        <v>1824071016</v>
      </c>
      <c r="G45" s="5" t="s">
        <v>742</v>
      </c>
      <c r="H45" s="5" t="s">
        <v>271</v>
      </c>
      <c r="I45" s="5" t="s">
        <v>664</v>
      </c>
      <c r="J45" s="5">
        <v>18277941481</v>
      </c>
      <c r="K45" s="26" t="s">
        <v>743</v>
      </c>
      <c r="L45" s="8"/>
      <c r="M45" s="8"/>
      <c r="N45" s="8"/>
      <c r="O45" s="8"/>
      <c r="P45" s="8"/>
    </row>
    <row r="46" spans="1:16" s="35" customFormat="1" ht="30" customHeight="1" x14ac:dyDescent="0.25">
      <c r="A46" s="3">
        <v>44</v>
      </c>
      <c r="B46" s="4" t="s">
        <v>577</v>
      </c>
      <c r="C46" s="3" t="s">
        <v>570</v>
      </c>
      <c r="D46" s="134"/>
      <c r="E46" s="137"/>
      <c r="F46" s="5">
        <v>1824071019</v>
      </c>
      <c r="G46" s="5" t="s">
        <v>744</v>
      </c>
      <c r="H46" s="5" t="s">
        <v>271</v>
      </c>
      <c r="I46" s="5" t="s">
        <v>664</v>
      </c>
      <c r="J46" s="5">
        <v>13877941152</v>
      </c>
      <c r="K46" s="26" t="s">
        <v>745</v>
      </c>
      <c r="L46" s="8"/>
      <c r="M46" s="8"/>
      <c r="N46" s="8"/>
      <c r="O46" s="8"/>
      <c r="P46" s="8"/>
    </row>
    <row r="47" spans="1:16" s="35" customFormat="1" ht="30" customHeight="1" x14ac:dyDescent="0.25">
      <c r="A47" s="3">
        <v>45</v>
      </c>
      <c r="B47" s="4" t="s">
        <v>689</v>
      </c>
      <c r="C47" s="3" t="s">
        <v>570</v>
      </c>
      <c r="D47" s="134"/>
      <c r="E47" s="137"/>
      <c r="F47" s="5">
        <v>1824071020</v>
      </c>
      <c r="G47" s="5" t="s">
        <v>746</v>
      </c>
      <c r="H47" s="5" t="s">
        <v>271</v>
      </c>
      <c r="I47" s="5" t="s">
        <v>664</v>
      </c>
      <c r="J47" s="5">
        <v>17677100894</v>
      </c>
      <c r="K47" s="5" t="s">
        <v>747</v>
      </c>
      <c r="L47" s="8"/>
      <c r="M47" s="8"/>
      <c r="N47" s="8"/>
      <c r="O47" s="8"/>
      <c r="P47" s="8"/>
    </row>
    <row r="48" spans="1:16" s="35" customFormat="1" ht="30" customHeight="1" x14ac:dyDescent="0.25">
      <c r="A48" s="3">
        <v>46</v>
      </c>
      <c r="B48" s="4" t="s">
        <v>510</v>
      </c>
      <c r="C48" s="3" t="s">
        <v>570</v>
      </c>
      <c r="D48" s="134"/>
      <c r="E48" s="137"/>
      <c r="F48" s="5">
        <v>1824071053</v>
      </c>
      <c r="G48" s="5" t="s">
        <v>748</v>
      </c>
      <c r="H48" s="5" t="s">
        <v>287</v>
      </c>
      <c r="I48" s="5" t="s">
        <v>664</v>
      </c>
      <c r="J48" s="5">
        <v>18977224804</v>
      </c>
      <c r="K48" s="26" t="s">
        <v>749</v>
      </c>
      <c r="L48" s="8"/>
      <c r="M48" s="8"/>
      <c r="N48" s="8"/>
      <c r="O48" s="8"/>
      <c r="P48" s="8"/>
    </row>
    <row r="49" spans="1:16" s="35" customFormat="1" ht="30" customHeight="1" x14ac:dyDescent="0.25">
      <c r="A49" s="3">
        <v>47</v>
      </c>
      <c r="B49" s="4" t="s">
        <v>694</v>
      </c>
      <c r="C49" s="3" t="s">
        <v>570</v>
      </c>
      <c r="D49" s="134"/>
      <c r="E49" s="137"/>
      <c r="F49" s="5">
        <v>1824071054</v>
      </c>
      <c r="G49" s="5" t="s">
        <v>750</v>
      </c>
      <c r="H49" s="5" t="s">
        <v>287</v>
      </c>
      <c r="I49" s="5" t="s">
        <v>664</v>
      </c>
      <c r="J49" s="5">
        <v>18249953762</v>
      </c>
      <c r="K49" s="5" t="s">
        <v>751</v>
      </c>
      <c r="L49" s="8"/>
      <c r="M49" s="8"/>
      <c r="N49" s="8"/>
      <c r="O49" s="8"/>
      <c r="P49" s="8"/>
    </row>
    <row r="50" spans="1:16" s="35" customFormat="1" ht="30" customHeight="1" x14ac:dyDescent="0.25">
      <c r="A50" s="3">
        <v>48</v>
      </c>
      <c r="B50" s="4" t="s">
        <v>689</v>
      </c>
      <c r="C50" s="3" t="s">
        <v>570</v>
      </c>
      <c r="D50" s="134"/>
      <c r="E50" s="137"/>
      <c r="F50" s="5">
        <v>1824071055</v>
      </c>
      <c r="G50" s="5" t="s">
        <v>92</v>
      </c>
      <c r="H50" s="5" t="s">
        <v>287</v>
      </c>
      <c r="I50" s="5" t="s">
        <v>664</v>
      </c>
      <c r="J50" s="5">
        <v>15507823462</v>
      </c>
      <c r="K50" s="26" t="s">
        <v>752</v>
      </c>
      <c r="L50" s="4" t="s">
        <v>59</v>
      </c>
      <c r="M50" s="8"/>
      <c r="N50" s="8"/>
      <c r="O50" s="8"/>
      <c r="P50" s="8"/>
    </row>
    <row r="51" spans="1:16" s="35" customFormat="1" ht="30" customHeight="1" x14ac:dyDescent="0.25">
      <c r="A51" s="3">
        <v>49</v>
      </c>
      <c r="B51" s="4" t="s">
        <v>689</v>
      </c>
      <c r="C51" s="3" t="s">
        <v>570</v>
      </c>
      <c r="D51" s="134"/>
      <c r="E51" s="137"/>
      <c r="F51" s="5">
        <v>1824071025</v>
      </c>
      <c r="G51" s="5" t="s">
        <v>753</v>
      </c>
      <c r="H51" s="5" t="s">
        <v>271</v>
      </c>
      <c r="I51" s="5" t="s">
        <v>664</v>
      </c>
      <c r="J51" s="5">
        <v>18977424101</v>
      </c>
      <c r="K51" s="26" t="s">
        <v>754</v>
      </c>
      <c r="L51" s="8"/>
      <c r="M51" s="8"/>
      <c r="N51" s="8"/>
      <c r="O51" s="8"/>
      <c r="P51" s="8"/>
    </row>
    <row r="52" spans="1:16" s="35" customFormat="1" ht="30" customHeight="1" x14ac:dyDescent="0.25">
      <c r="A52" s="3">
        <v>50</v>
      </c>
      <c r="B52" s="4" t="s">
        <v>545</v>
      </c>
      <c r="C52" s="3" t="s">
        <v>570</v>
      </c>
      <c r="D52" s="135"/>
      <c r="E52" s="138"/>
      <c r="F52" s="5">
        <v>1824071026</v>
      </c>
      <c r="G52" s="5" t="s">
        <v>755</v>
      </c>
      <c r="H52" s="5" t="s">
        <v>271</v>
      </c>
      <c r="I52" s="5" t="s">
        <v>664</v>
      </c>
      <c r="J52" s="5">
        <v>18878101582</v>
      </c>
      <c r="K52" s="26" t="s">
        <v>756</v>
      </c>
      <c r="L52" s="8"/>
      <c r="M52" s="8"/>
      <c r="N52" s="8"/>
      <c r="O52" s="8"/>
      <c r="P52" s="8"/>
    </row>
    <row r="53" spans="1:16" s="35" customFormat="1" ht="30" customHeight="1" x14ac:dyDescent="0.25">
      <c r="A53" s="3">
        <v>51</v>
      </c>
      <c r="B53" s="4" t="s">
        <v>545</v>
      </c>
      <c r="C53" s="36" t="s">
        <v>618</v>
      </c>
      <c r="D53" s="153" t="s">
        <v>366</v>
      </c>
      <c r="E53" s="156">
        <f>COUNTA(M53:M60)/8</f>
        <v>0.125</v>
      </c>
      <c r="F53" s="5">
        <v>1824071029</v>
      </c>
      <c r="G53" s="5" t="s">
        <v>757</v>
      </c>
      <c r="H53" s="5" t="s">
        <v>271</v>
      </c>
      <c r="I53" s="5" t="s">
        <v>664</v>
      </c>
      <c r="J53" s="5">
        <v>18778795858</v>
      </c>
      <c r="K53" s="26" t="s">
        <v>758</v>
      </c>
      <c r="L53" s="8"/>
      <c r="M53" s="8"/>
      <c r="N53" s="8"/>
      <c r="O53" s="8"/>
      <c r="P53" s="8"/>
    </row>
    <row r="54" spans="1:16" s="35" customFormat="1" ht="30" customHeight="1" x14ac:dyDescent="0.25">
      <c r="A54" s="3">
        <v>52</v>
      </c>
      <c r="B54" s="4" t="s">
        <v>694</v>
      </c>
      <c r="C54" s="36" t="s">
        <v>618</v>
      </c>
      <c r="D54" s="154"/>
      <c r="E54" s="157"/>
      <c r="F54" s="5">
        <v>1824071030</v>
      </c>
      <c r="G54" s="5" t="s">
        <v>759</v>
      </c>
      <c r="H54" s="5" t="s">
        <v>271</v>
      </c>
      <c r="I54" s="5" t="s">
        <v>664</v>
      </c>
      <c r="J54" s="5">
        <v>15289669253</v>
      </c>
      <c r="K54" s="5" t="s">
        <v>760</v>
      </c>
      <c r="L54" s="8"/>
      <c r="M54" s="8"/>
      <c r="N54" s="8"/>
      <c r="O54" s="8"/>
      <c r="P54" s="8"/>
    </row>
    <row r="55" spans="1:16" s="35" customFormat="1" ht="30" customHeight="1" x14ac:dyDescent="0.25">
      <c r="A55" s="3">
        <v>53</v>
      </c>
      <c r="B55" s="4" t="s">
        <v>514</v>
      </c>
      <c r="C55" s="36" t="s">
        <v>618</v>
      </c>
      <c r="D55" s="154"/>
      <c r="E55" s="157"/>
      <c r="F55" s="5">
        <v>1824071036</v>
      </c>
      <c r="G55" s="5" t="s">
        <v>96</v>
      </c>
      <c r="H55" s="5" t="s">
        <v>271</v>
      </c>
      <c r="I55" s="5" t="s">
        <v>664</v>
      </c>
      <c r="J55" s="5">
        <v>18378751052</v>
      </c>
      <c r="K55" s="5" t="s">
        <v>761</v>
      </c>
      <c r="L55" s="4" t="s">
        <v>97</v>
      </c>
      <c r="M55" s="8"/>
      <c r="N55" s="8"/>
      <c r="O55" s="8"/>
      <c r="P55" s="8"/>
    </row>
    <row r="56" spans="1:16" s="35" customFormat="1" ht="30" customHeight="1" x14ac:dyDescent="0.25">
      <c r="A56" s="3">
        <v>54</v>
      </c>
      <c r="B56" s="4" t="s">
        <v>577</v>
      </c>
      <c r="C56" s="36" t="s">
        <v>618</v>
      </c>
      <c r="D56" s="154"/>
      <c r="E56" s="157"/>
      <c r="F56" s="5">
        <v>1824071039</v>
      </c>
      <c r="G56" s="5" t="s">
        <v>95</v>
      </c>
      <c r="H56" s="5" t="s">
        <v>271</v>
      </c>
      <c r="I56" s="5" t="s">
        <v>664</v>
      </c>
      <c r="J56" s="5">
        <v>15307884353</v>
      </c>
      <c r="K56" s="26" t="s">
        <v>762</v>
      </c>
      <c r="L56" s="4" t="s">
        <v>50</v>
      </c>
      <c r="M56" s="8"/>
      <c r="N56" s="8"/>
      <c r="O56" s="8"/>
      <c r="P56" s="8"/>
    </row>
    <row r="57" spans="1:16" s="35" customFormat="1" ht="30" customHeight="1" x14ac:dyDescent="0.25">
      <c r="A57" s="3">
        <v>55</v>
      </c>
      <c r="B57" s="4" t="s">
        <v>694</v>
      </c>
      <c r="C57" s="36" t="s">
        <v>618</v>
      </c>
      <c r="D57" s="154"/>
      <c r="E57" s="157"/>
      <c r="F57" s="5">
        <v>1824071040</v>
      </c>
      <c r="G57" s="5" t="s">
        <v>763</v>
      </c>
      <c r="H57" s="5" t="s">
        <v>271</v>
      </c>
      <c r="I57" s="5" t="s">
        <v>664</v>
      </c>
      <c r="J57" s="5">
        <v>15347701546</v>
      </c>
      <c r="K57" s="26" t="s">
        <v>764</v>
      </c>
      <c r="L57" s="8"/>
      <c r="M57" s="8" t="s">
        <v>765</v>
      </c>
      <c r="N57" s="8">
        <v>12</v>
      </c>
      <c r="O57" s="8" t="s">
        <v>766</v>
      </c>
      <c r="P57" s="8">
        <v>18878704152</v>
      </c>
    </row>
    <row r="58" spans="1:16" s="35" customFormat="1" ht="30" customHeight="1" x14ac:dyDescent="0.25">
      <c r="A58" s="3">
        <v>56</v>
      </c>
      <c r="B58" s="4" t="s">
        <v>577</v>
      </c>
      <c r="C58" s="36" t="s">
        <v>618</v>
      </c>
      <c r="D58" s="154"/>
      <c r="E58" s="157"/>
      <c r="F58" s="5">
        <v>1824071043</v>
      </c>
      <c r="G58" s="5" t="s">
        <v>767</v>
      </c>
      <c r="H58" s="5" t="s">
        <v>271</v>
      </c>
      <c r="I58" s="5" t="s">
        <v>664</v>
      </c>
      <c r="J58" s="5">
        <v>17687347976</v>
      </c>
      <c r="K58" s="26" t="s">
        <v>768</v>
      </c>
      <c r="L58" s="8"/>
      <c r="M58" s="8"/>
      <c r="N58" s="8"/>
      <c r="O58" s="8"/>
      <c r="P58" s="8"/>
    </row>
    <row r="59" spans="1:16" s="35" customFormat="1" ht="30" customHeight="1" x14ac:dyDescent="0.25">
      <c r="A59" s="3">
        <v>57</v>
      </c>
      <c r="B59" s="4" t="s">
        <v>514</v>
      </c>
      <c r="C59" s="36" t="s">
        <v>618</v>
      </c>
      <c r="D59" s="154"/>
      <c r="E59" s="157"/>
      <c r="F59" s="5">
        <v>1824071045</v>
      </c>
      <c r="G59" s="5" t="s">
        <v>769</v>
      </c>
      <c r="H59" s="5" t="s">
        <v>287</v>
      </c>
      <c r="I59" s="5" t="s">
        <v>664</v>
      </c>
      <c r="J59" s="5">
        <v>15976887426</v>
      </c>
      <c r="K59" s="26" t="s">
        <v>770</v>
      </c>
      <c r="L59" s="8"/>
      <c r="M59" s="8"/>
      <c r="N59" s="8"/>
      <c r="O59" s="8"/>
      <c r="P59" s="8"/>
    </row>
    <row r="60" spans="1:16" s="35" customFormat="1" ht="30" customHeight="1" x14ac:dyDescent="0.25">
      <c r="A60" s="3">
        <v>58</v>
      </c>
      <c r="B60" s="4" t="s">
        <v>618</v>
      </c>
      <c r="C60" s="36" t="s">
        <v>618</v>
      </c>
      <c r="D60" s="155"/>
      <c r="E60" s="158"/>
      <c r="F60" s="5">
        <v>1824071023</v>
      </c>
      <c r="G60" s="5" t="s">
        <v>98</v>
      </c>
      <c r="H60" s="5" t="s">
        <v>271</v>
      </c>
      <c r="I60" s="5" t="s">
        <v>664</v>
      </c>
      <c r="J60" s="5">
        <v>17677056542</v>
      </c>
      <c r="K60" s="26" t="s">
        <v>717</v>
      </c>
      <c r="L60" s="4" t="s">
        <v>52</v>
      </c>
      <c r="M60" s="8"/>
      <c r="N60" s="8"/>
      <c r="O60" s="8"/>
      <c r="P60" s="8"/>
    </row>
  </sheetData>
  <mergeCells count="14">
    <mergeCell ref="D33:D42"/>
    <mergeCell ref="D43:D52"/>
    <mergeCell ref="D53:D60"/>
    <mergeCell ref="E3:E12"/>
    <mergeCell ref="E13:E22"/>
    <mergeCell ref="E23:E32"/>
    <mergeCell ref="E33:E42"/>
    <mergeCell ref="E43:E52"/>
    <mergeCell ref="E53:E60"/>
    <mergeCell ref="A1:O1"/>
    <mergeCell ref="C2:D2"/>
    <mergeCell ref="D3:D12"/>
    <mergeCell ref="D13:D22"/>
    <mergeCell ref="D23:D32"/>
  </mergeCells>
  <phoneticPr fontId="33" type="noConversion"/>
  <dataValidations count="2">
    <dataValidation type="list" allowBlank="1" showInputMessage="1" showErrorMessage="1" sqref="H3 H4 H7 H8 H9 H10 H11 H12 H16 H21 H23 H24 H27 H28 H29 H30 H31 H32 H35 H38 H39 H41 H42 H43 H55 H58 H59 H60 H5:H6 H13:H15 H17:H20 H25:H26 H33:H34 H36:H37 H44:H45 H46:H47 H48:H50 H51:H52 H53:H54 H56:H57" xr:uid="{00000000-0002-0000-0500-000000000000}">
      <formula1>"男,女"</formula1>
    </dataValidation>
    <dataValidation type="list" allowBlank="1" showInputMessage="1" showErrorMessage="1" sqref="L20 L22 L30 L31 L40 L50 L55 L56 L60 L13:L14 L33:L34" xr:uid="{00000000-0002-0000-05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zoomScale="80" zoomScaleNormal="80" workbookViewId="0">
      <selection activeCell="G9" sqref="G9"/>
    </sheetView>
  </sheetViews>
  <sheetFormatPr defaultColWidth="9" defaultRowHeight="13.8" x14ac:dyDescent="0.25"/>
  <cols>
    <col min="1" max="1" width="6.33203125" customWidth="1"/>
    <col min="2" max="2" width="19.5546875" customWidth="1"/>
    <col min="3" max="3" width="10" customWidth="1"/>
    <col min="4" max="4" width="12.21875" customWidth="1"/>
    <col min="5" max="5" width="9.44140625" customWidth="1"/>
    <col min="6" max="6" width="17.44140625" customWidth="1"/>
    <col min="7" max="7" width="11.21875" customWidth="1"/>
    <col min="8" max="8" width="9.21875" customWidth="1"/>
    <col min="9" max="9" width="21" customWidth="1"/>
    <col min="10" max="10" width="21.5546875" customWidth="1"/>
    <col min="11" max="11" width="42.21875" customWidth="1"/>
    <col min="12" max="12" width="20.33203125" customWidth="1"/>
    <col min="13" max="13" width="26.6640625" customWidth="1"/>
    <col min="14" max="15" width="20.33203125" customWidth="1"/>
    <col min="16" max="16" width="14.88671875" customWidth="1"/>
  </cols>
  <sheetData>
    <row r="1" spans="1:16" ht="25.8" x14ac:dyDescent="0.25">
      <c r="A1" s="150" t="s">
        <v>771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6" s="33" customFormat="1" ht="52.95" customHeight="1" x14ac:dyDescent="0.25">
      <c r="A2" s="4" t="s">
        <v>28</v>
      </c>
      <c r="B2" s="6" t="s">
        <v>258</v>
      </c>
      <c r="C2" s="159" t="s">
        <v>35</v>
      </c>
      <c r="D2" s="160"/>
      <c r="E2" s="92" t="s">
        <v>1524</v>
      </c>
      <c r="F2" s="4" t="s">
        <v>31</v>
      </c>
      <c r="G2" s="4" t="s">
        <v>32</v>
      </c>
      <c r="H2" s="4" t="s">
        <v>259</v>
      </c>
      <c r="I2" s="4" t="s">
        <v>260</v>
      </c>
      <c r="J2" s="4" t="s">
        <v>261</v>
      </c>
      <c r="K2" s="4" t="s">
        <v>387</v>
      </c>
      <c r="L2" s="6" t="s">
        <v>263</v>
      </c>
      <c r="M2" s="4" t="s">
        <v>264</v>
      </c>
      <c r="N2" s="4" t="s">
        <v>5</v>
      </c>
      <c r="O2" s="4" t="s">
        <v>265</v>
      </c>
      <c r="P2" s="4" t="s">
        <v>266</v>
      </c>
    </row>
    <row r="3" spans="1:16" s="2" customFormat="1" ht="30" customHeight="1" x14ac:dyDescent="0.25">
      <c r="A3" s="4">
        <v>1</v>
      </c>
      <c r="B3" s="4" t="s">
        <v>772</v>
      </c>
      <c r="C3" s="6" t="s">
        <v>774</v>
      </c>
      <c r="D3" s="139" t="s">
        <v>269</v>
      </c>
      <c r="E3" s="142">
        <f>COUNTA(M3:M12)/10</f>
        <v>0</v>
      </c>
      <c r="F3" s="6" t="s">
        <v>773</v>
      </c>
      <c r="G3" s="6" t="s">
        <v>774</v>
      </c>
      <c r="H3" s="6" t="s">
        <v>271</v>
      </c>
      <c r="I3" s="6" t="s">
        <v>775</v>
      </c>
      <c r="J3" s="6">
        <v>18176039785</v>
      </c>
      <c r="K3" s="6" t="s">
        <v>776</v>
      </c>
      <c r="L3" s="4"/>
      <c r="M3" s="4"/>
      <c r="N3" s="4"/>
      <c r="O3" s="4"/>
      <c r="P3" s="4"/>
    </row>
    <row r="4" spans="1:16" s="2" customFormat="1" ht="30" customHeight="1" x14ac:dyDescent="0.25">
      <c r="A4" s="4">
        <v>2</v>
      </c>
      <c r="B4" s="4" t="s">
        <v>772</v>
      </c>
      <c r="C4" s="6" t="s">
        <v>151</v>
      </c>
      <c r="D4" s="140"/>
      <c r="E4" s="143"/>
      <c r="F4" s="6" t="s">
        <v>777</v>
      </c>
      <c r="G4" s="6" t="s">
        <v>151</v>
      </c>
      <c r="H4" s="6" t="s">
        <v>271</v>
      </c>
      <c r="I4" s="6" t="s">
        <v>775</v>
      </c>
      <c r="J4" s="6">
        <v>17344574716</v>
      </c>
      <c r="K4" s="6" t="s">
        <v>778</v>
      </c>
      <c r="L4" s="4" t="s">
        <v>40</v>
      </c>
      <c r="M4" s="4"/>
      <c r="N4" s="4"/>
      <c r="O4" s="4"/>
      <c r="P4" s="4"/>
    </row>
    <row r="5" spans="1:16" s="2" customFormat="1" ht="30" customHeight="1" x14ac:dyDescent="0.25">
      <c r="A5" s="4">
        <v>3</v>
      </c>
      <c r="B5" s="4" t="s">
        <v>772</v>
      </c>
      <c r="C5" s="6" t="s">
        <v>780</v>
      </c>
      <c r="D5" s="140"/>
      <c r="E5" s="143"/>
      <c r="F5" s="6" t="s">
        <v>779</v>
      </c>
      <c r="G5" s="6" t="s">
        <v>780</v>
      </c>
      <c r="H5" s="6" t="s">
        <v>271</v>
      </c>
      <c r="I5" s="6" t="s">
        <v>775</v>
      </c>
      <c r="J5" s="6">
        <v>14777709028</v>
      </c>
      <c r="K5" s="6" t="s">
        <v>781</v>
      </c>
      <c r="L5" s="6"/>
      <c r="M5" s="4"/>
      <c r="N5" s="4"/>
      <c r="O5" s="4"/>
      <c r="P5" s="4"/>
    </row>
    <row r="6" spans="1:16" s="2" customFormat="1" ht="30" customHeight="1" x14ac:dyDescent="0.25">
      <c r="A6" s="4">
        <v>4</v>
      </c>
      <c r="B6" s="4" t="s">
        <v>772</v>
      </c>
      <c r="C6" s="6" t="s">
        <v>783</v>
      </c>
      <c r="D6" s="140"/>
      <c r="E6" s="143"/>
      <c r="F6" s="6" t="s">
        <v>782</v>
      </c>
      <c r="G6" s="6" t="s">
        <v>783</v>
      </c>
      <c r="H6" s="6" t="s">
        <v>271</v>
      </c>
      <c r="I6" s="6" t="s">
        <v>775</v>
      </c>
      <c r="J6" s="6">
        <v>17677164506</v>
      </c>
      <c r="K6" s="6" t="s">
        <v>784</v>
      </c>
      <c r="L6" s="4"/>
      <c r="M6" s="4"/>
      <c r="N6" s="4"/>
      <c r="O6" s="4"/>
      <c r="P6" s="4"/>
    </row>
    <row r="7" spans="1:16" s="2" customFormat="1" ht="30" customHeight="1" x14ac:dyDescent="0.25">
      <c r="A7" s="4">
        <v>5</v>
      </c>
      <c r="B7" s="4" t="s">
        <v>772</v>
      </c>
      <c r="C7" s="6" t="s">
        <v>786</v>
      </c>
      <c r="D7" s="134"/>
      <c r="E7" s="143"/>
      <c r="F7" s="6" t="s">
        <v>785</v>
      </c>
      <c r="G7" s="6" t="s">
        <v>786</v>
      </c>
      <c r="H7" s="6" t="s">
        <v>271</v>
      </c>
      <c r="I7" s="6" t="s">
        <v>775</v>
      </c>
      <c r="J7" s="6">
        <v>13481587200</v>
      </c>
      <c r="K7" s="6" t="s">
        <v>787</v>
      </c>
      <c r="L7" s="4"/>
      <c r="M7" s="4"/>
      <c r="N7" s="4"/>
      <c r="O7" s="4"/>
      <c r="P7" s="4"/>
    </row>
    <row r="8" spans="1:16" s="2" customFormat="1" ht="30" customHeight="1" x14ac:dyDescent="0.25">
      <c r="A8" s="4">
        <v>6</v>
      </c>
      <c r="B8" s="4" t="s">
        <v>772</v>
      </c>
      <c r="C8" s="6" t="s">
        <v>789</v>
      </c>
      <c r="D8" s="140"/>
      <c r="E8" s="143"/>
      <c r="F8" s="6" t="s">
        <v>788</v>
      </c>
      <c r="G8" s="6" t="s">
        <v>789</v>
      </c>
      <c r="H8" s="6" t="s">
        <v>271</v>
      </c>
      <c r="I8" s="6" t="s">
        <v>775</v>
      </c>
      <c r="J8" s="6">
        <v>15778035716</v>
      </c>
      <c r="K8" s="6" t="s">
        <v>790</v>
      </c>
      <c r="L8" s="4"/>
      <c r="M8" s="4"/>
      <c r="N8" s="4"/>
      <c r="O8" s="4"/>
      <c r="P8" s="4"/>
    </row>
    <row r="9" spans="1:16" s="2" customFormat="1" ht="30" customHeight="1" x14ac:dyDescent="0.25">
      <c r="A9" s="4">
        <v>7</v>
      </c>
      <c r="B9" s="4" t="s">
        <v>772</v>
      </c>
      <c r="C9" s="6" t="s">
        <v>792</v>
      </c>
      <c r="D9" s="140"/>
      <c r="E9" s="143"/>
      <c r="F9" s="6" t="s">
        <v>791</v>
      </c>
      <c r="G9" s="6" t="s">
        <v>792</v>
      </c>
      <c r="H9" s="6" t="s">
        <v>271</v>
      </c>
      <c r="I9" s="6" t="s">
        <v>775</v>
      </c>
      <c r="J9" s="6">
        <v>15978228663</v>
      </c>
      <c r="K9" s="6" t="s">
        <v>793</v>
      </c>
      <c r="L9" s="4"/>
      <c r="M9" s="4"/>
      <c r="N9" s="4"/>
      <c r="O9" s="4"/>
      <c r="P9" s="4"/>
    </row>
    <row r="10" spans="1:16" s="2" customFormat="1" ht="30" customHeight="1" x14ac:dyDescent="0.25">
      <c r="A10" s="4">
        <v>8</v>
      </c>
      <c r="B10" s="4" t="s">
        <v>794</v>
      </c>
      <c r="C10" s="6" t="s">
        <v>150</v>
      </c>
      <c r="D10" s="140"/>
      <c r="E10" s="143"/>
      <c r="F10" s="6" t="s">
        <v>795</v>
      </c>
      <c r="G10" s="6" t="s">
        <v>150</v>
      </c>
      <c r="H10" s="6" t="s">
        <v>271</v>
      </c>
      <c r="I10" s="6" t="s">
        <v>775</v>
      </c>
      <c r="J10" s="6">
        <v>18878218496</v>
      </c>
      <c r="K10" s="6" t="s">
        <v>796</v>
      </c>
      <c r="L10" s="4" t="s">
        <v>40</v>
      </c>
      <c r="M10" s="4"/>
      <c r="N10" s="4"/>
      <c r="O10" s="4"/>
      <c r="P10" s="4"/>
    </row>
    <row r="11" spans="1:16" s="2" customFormat="1" ht="30" customHeight="1" x14ac:dyDescent="0.25">
      <c r="A11" s="4">
        <v>9</v>
      </c>
      <c r="B11" s="4" t="s">
        <v>797</v>
      </c>
      <c r="C11" s="6" t="s">
        <v>799</v>
      </c>
      <c r="D11" s="140"/>
      <c r="E11" s="143"/>
      <c r="F11" s="6" t="s">
        <v>798</v>
      </c>
      <c r="G11" s="6" t="s">
        <v>799</v>
      </c>
      <c r="H11" s="6" t="s">
        <v>271</v>
      </c>
      <c r="I11" s="6" t="s">
        <v>775</v>
      </c>
      <c r="J11" s="6">
        <v>13627853722</v>
      </c>
      <c r="K11" s="6" t="s">
        <v>800</v>
      </c>
      <c r="L11" s="4"/>
      <c r="M11" s="4"/>
      <c r="N11" s="4"/>
      <c r="O11" s="4"/>
      <c r="P11" s="4"/>
    </row>
    <row r="12" spans="1:16" s="2" customFormat="1" ht="30" customHeight="1" x14ac:dyDescent="0.25">
      <c r="A12" s="4">
        <v>10</v>
      </c>
      <c r="B12" s="4" t="s">
        <v>801</v>
      </c>
      <c r="C12" s="6" t="s">
        <v>803</v>
      </c>
      <c r="D12" s="141"/>
      <c r="E12" s="144"/>
      <c r="F12" s="6" t="s">
        <v>802</v>
      </c>
      <c r="G12" s="6" t="s">
        <v>803</v>
      </c>
      <c r="H12" s="6" t="s">
        <v>271</v>
      </c>
      <c r="I12" s="6" t="s">
        <v>775</v>
      </c>
      <c r="J12" s="6">
        <v>15676900307</v>
      </c>
      <c r="K12" s="6" t="s">
        <v>804</v>
      </c>
      <c r="L12" s="4"/>
      <c r="M12" s="4"/>
      <c r="N12" s="4"/>
      <c r="O12" s="4"/>
      <c r="P12" s="4"/>
    </row>
    <row r="13" spans="1:16" s="2" customFormat="1" ht="30" customHeight="1" x14ac:dyDescent="0.25">
      <c r="A13" s="4">
        <v>11</v>
      </c>
      <c r="B13" s="4" t="s">
        <v>805</v>
      </c>
      <c r="C13" s="6" t="s">
        <v>156</v>
      </c>
      <c r="D13" s="139" t="s">
        <v>269</v>
      </c>
      <c r="E13" s="136">
        <f>COUNTA(M13:M22)/10</f>
        <v>0.1</v>
      </c>
      <c r="F13" s="6" t="s">
        <v>806</v>
      </c>
      <c r="G13" s="6" t="s">
        <v>156</v>
      </c>
      <c r="H13" s="6" t="s">
        <v>271</v>
      </c>
      <c r="I13" s="6" t="s">
        <v>775</v>
      </c>
      <c r="J13" s="6">
        <v>17878069464</v>
      </c>
      <c r="K13" s="6" t="s">
        <v>807</v>
      </c>
      <c r="L13" s="4" t="s">
        <v>52</v>
      </c>
      <c r="M13" s="4"/>
      <c r="N13" s="4"/>
      <c r="O13" s="4"/>
      <c r="P13" s="4"/>
    </row>
    <row r="14" spans="1:16" s="2" customFormat="1" ht="30" customHeight="1" x14ac:dyDescent="0.25">
      <c r="A14" s="4">
        <v>12</v>
      </c>
      <c r="B14" s="4" t="s">
        <v>805</v>
      </c>
      <c r="C14" s="6" t="s">
        <v>809</v>
      </c>
      <c r="D14" s="140"/>
      <c r="E14" s="137"/>
      <c r="F14" s="6" t="s">
        <v>808</v>
      </c>
      <c r="G14" s="6" t="s">
        <v>809</v>
      </c>
      <c r="H14" s="6" t="s">
        <v>271</v>
      </c>
      <c r="I14" s="6" t="s">
        <v>775</v>
      </c>
      <c r="J14" s="6">
        <v>18276718120</v>
      </c>
      <c r="K14" s="6" t="s">
        <v>810</v>
      </c>
      <c r="L14" s="4"/>
      <c r="M14" s="4"/>
      <c r="N14" s="4"/>
      <c r="O14" s="4"/>
      <c r="P14" s="4"/>
    </row>
    <row r="15" spans="1:16" s="2" customFormat="1" ht="30" customHeight="1" x14ac:dyDescent="0.25">
      <c r="A15" s="4">
        <v>13</v>
      </c>
      <c r="B15" s="4" t="s">
        <v>805</v>
      </c>
      <c r="C15" s="6" t="s">
        <v>812</v>
      </c>
      <c r="D15" s="140"/>
      <c r="E15" s="137"/>
      <c r="F15" s="6" t="s">
        <v>811</v>
      </c>
      <c r="G15" s="6" t="s">
        <v>812</v>
      </c>
      <c r="H15" s="6"/>
      <c r="I15" s="6" t="s">
        <v>775</v>
      </c>
      <c r="J15" s="6">
        <v>18276095560</v>
      </c>
      <c r="K15" s="6" t="s">
        <v>813</v>
      </c>
      <c r="L15" s="4"/>
      <c r="M15" s="4"/>
      <c r="N15" s="4"/>
      <c r="O15" s="4"/>
      <c r="P15" s="4"/>
    </row>
    <row r="16" spans="1:16" s="2" customFormat="1" ht="30" customHeight="1" x14ac:dyDescent="0.25">
      <c r="A16" s="4">
        <v>14</v>
      </c>
      <c r="B16" s="4" t="s">
        <v>805</v>
      </c>
      <c r="C16" s="6" t="s">
        <v>157</v>
      </c>
      <c r="D16" s="140"/>
      <c r="E16" s="137"/>
      <c r="F16" s="6" t="s">
        <v>814</v>
      </c>
      <c r="G16" s="6" t="s">
        <v>157</v>
      </c>
      <c r="H16" s="6" t="s">
        <v>271</v>
      </c>
      <c r="I16" s="6" t="s">
        <v>775</v>
      </c>
      <c r="J16" s="6">
        <v>18074744050</v>
      </c>
      <c r="K16" s="6" t="s">
        <v>815</v>
      </c>
      <c r="L16" s="4" t="s">
        <v>52</v>
      </c>
      <c r="M16" s="4"/>
      <c r="N16" s="4"/>
      <c r="O16" s="4"/>
      <c r="P16" s="4"/>
    </row>
    <row r="17" spans="1:16" s="2" customFormat="1" ht="30" customHeight="1" x14ac:dyDescent="0.25">
      <c r="A17" s="3">
        <v>15</v>
      </c>
      <c r="B17" s="3" t="s">
        <v>805</v>
      </c>
      <c r="C17" s="26" t="s">
        <v>146</v>
      </c>
      <c r="D17" s="134"/>
      <c r="E17" s="137"/>
      <c r="F17" s="26" t="s">
        <v>816</v>
      </c>
      <c r="G17" s="26" t="s">
        <v>146</v>
      </c>
      <c r="H17" s="26" t="s">
        <v>271</v>
      </c>
      <c r="I17" s="26" t="s">
        <v>775</v>
      </c>
      <c r="J17" s="26">
        <v>15678020628</v>
      </c>
      <c r="K17" s="26" t="s">
        <v>817</v>
      </c>
      <c r="L17" s="3" t="s">
        <v>40</v>
      </c>
      <c r="M17" s="3" t="s">
        <v>818</v>
      </c>
      <c r="N17" s="3">
        <v>11</v>
      </c>
      <c r="O17" s="3" t="s">
        <v>819</v>
      </c>
      <c r="P17" s="3">
        <v>13641483382</v>
      </c>
    </row>
    <row r="18" spans="1:16" s="2" customFormat="1" ht="30" customHeight="1" x14ac:dyDescent="0.25">
      <c r="A18" s="4">
        <v>16</v>
      </c>
      <c r="B18" s="4" t="s">
        <v>805</v>
      </c>
      <c r="C18" s="6" t="s">
        <v>821</v>
      </c>
      <c r="D18" s="140"/>
      <c r="E18" s="137"/>
      <c r="F18" s="6" t="s">
        <v>820</v>
      </c>
      <c r="G18" s="6" t="s">
        <v>821</v>
      </c>
      <c r="H18" s="6" t="s">
        <v>271</v>
      </c>
      <c r="I18" s="6" t="s">
        <v>775</v>
      </c>
      <c r="J18" s="6">
        <v>15277640471</v>
      </c>
      <c r="K18" s="6" t="s">
        <v>822</v>
      </c>
      <c r="L18" s="4"/>
      <c r="M18" s="4"/>
      <c r="N18" s="4"/>
      <c r="O18" s="4"/>
      <c r="P18" s="4"/>
    </row>
    <row r="19" spans="1:16" s="2" customFormat="1" ht="30" customHeight="1" x14ac:dyDescent="0.25">
      <c r="A19" s="4">
        <v>17</v>
      </c>
      <c r="B19" s="4" t="s">
        <v>805</v>
      </c>
      <c r="C19" s="6" t="s">
        <v>824</v>
      </c>
      <c r="D19" s="140"/>
      <c r="E19" s="137"/>
      <c r="F19" s="6" t="s">
        <v>823</v>
      </c>
      <c r="G19" s="6" t="s">
        <v>824</v>
      </c>
      <c r="H19" s="6" t="s">
        <v>271</v>
      </c>
      <c r="I19" s="6" t="s">
        <v>775</v>
      </c>
      <c r="J19" s="6">
        <v>15778688033</v>
      </c>
      <c r="K19" s="6" t="s">
        <v>825</v>
      </c>
      <c r="L19" s="4"/>
      <c r="M19" s="4"/>
      <c r="N19" s="4"/>
      <c r="O19" s="4"/>
      <c r="P19" s="4"/>
    </row>
    <row r="20" spans="1:16" s="2" customFormat="1" ht="30" customHeight="1" x14ac:dyDescent="0.25">
      <c r="A20" s="4">
        <v>18</v>
      </c>
      <c r="B20" s="4" t="s">
        <v>794</v>
      </c>
      <c r="C20" s="6" t="s">
        <v>149</v>
      </c>
      <c r="D20" s="140"/>
      <c r="E20" s="137"/>
      <c r="F20" s="6" t="s">
        <v>826</v>
      </c>
      <c r="G20" s="6" t="s">
        <v>149</v>
      </c>
      <c r="H20" s="6" t="s">
        <v>271</v>
      </c>
      <c r="I20" s="6" t="s">
        <v>775</v>
      </c>
      <c r="J20" s="6">
        <v>15077282484</v>
      </c>
      <c r="K20" s="6" t="s">
        <v>827</v>
      </c>
      <c r="L20" s="4" t="s">
        <v>40</v>
      </c>
      <c r="M20" s="4"/>
      <c r="N20" s="4"/>
      <c r="O20" s="4"/>
      <c r="P20" s="4"/>
    </row>
    <row r="21" spans="1:16" s="2" customFormat="1" ht="30" customHeight="1" x14ac:dyDescent="0.25">
      <c r="A21" s="4">
        <v>19</v>
      </c>
      <c r="B21" s="4" t="s">
        <v>828</v>
      </c>
      <c r="C21" s="6" t="s">
        <v>830</v>
      </c>
      <c r="D21" s="140"/>
      <c r="E21" s="137"/>
      <c r="F21" s="6" t="s">
        <v>829</v>
      </c>
      <c r="G21" s="6" t="s">
        <v>830</v>
      </c>
      <c r="H21" s="6" t="s">
        <v>271</v>
      </c>
      <c r="I21" s="6" t="s">
        <v>775</v>
      </c>
      <c r="J21" s="6">
        <v>13471798499</v>
      </c>
      <c r="K21" s="6" t="s">
        <v>831</v>
      </c>
      <c r="L21" s="4"/>
      <c r="M21" s="4"/>
      <c r="N21" s="4"/>
      <c r="O21" s="4"/>
      <c r="P21" s="4"/>
    </row>
    <row r="22" spans="1:16" s="2" customFormat="1" ht="30" customHeight="1" x14ac:dyDescent="0.25">
      <c r="A22" s="4">
        <v>20</v>
      </c>
      <c r="B22" s="4" t="s">
        <v>828</v>
      </c>
      <c r="C22" s="6" t="s">
        <v>833</v>
      </c>
      <c r="D22" s="141"/>
      <c r="E22" s="138"/>
      <c r="F22" s="6" t="s">
        <v>832</v>
      </c>
      <c r="G22" s="6" t="s">
        <v>833</v>
      </c>
      <c r="H22" s="6" t="s">
        <v>271</v>
      </c>
      <c r="I22" s="6" t="s">
        <v>775</v>
      </c>
      <c r="J22" s="6">
        <v>17377265434</v>
      </c>
      <c r="K22" s="6" t="s">
        <v>834</v>
      </c>
      <c r="L22" s="4"/>
      <c r="M22" s="4"/>
      <c r="N22" s="4"/>
      <c r="O22" s="4"/>
      <c r="P22" s="4"/>
    </row>
    <row r="23" spans="1:16" s="2" customFormat="1" ht="30" customHeight="1" x14ac:dyDescent="0.25">
      <c r="A23" s="4">
        <v>21</v>
      </c>
      <c r="B23" s="4" t="s">
        <v>835</v>
      </c>
      <c r="C23" s="6" t="s">
        <v>837</v>
      </c>
      <c r="D23" s="139" t="s">
        <v>269</v>
      </c>
      <c r="E23" s="136">
        <f>COUNTA(M23:M32)/10</f>
        <v>0</v>
      </c>
      <c r="F23" s="6" t="s">
        <v>836</v>
      </c>
      <c r="G23" s="6" t="s">
        <v>837</v>
      </c>
      <c r="H23" s="6" t="s">
        <v>271</v>
      </c>
      <c r="I23" s="6" t="s">
        <v>775</v>
      </c>
      <c r="J23" s="6">
        <v>18278277298</v>
      </c>
      <c r="K23" s="6" t="s">
        <v>838</v>
      </c>
      <c r="L23" s="4"/>
      <c r="M23" s="4"/>
      <c r="N23" s="4"/>
      <c r="O23" s="4"/>
      <c r="P23" s="4"/>
    </row>
    <row r="24" spans="1:16" s="2" customFormat="1" ht="30" customHeight="1" x14ac:dyDescent="0.25">
      <c r="A24" s="4">
        <v>22</v>
      </c>
      <c r="B24" s="4" t="s">
        <v>835</v>
      </c>
      <c r="C24" s="6" t="s">
        <v>840</v>
      </c>
      <c r="D24" s="140"/>
      <c r="E24" s="137"/>
      <c r="F24" s="6" t="s">
        <v>839</v>
      </c>
      <c r="G24" s="6" t="s">
        <v>840</v>
      </c>
      <c r="H24" s="6" t="s">
        <v>271</v>
      </c>
      <c r="I24" s="6" t="s">
        <v>775</v>
      </c>
      <c r="J24" s="6">
        <v>13471886951</v>
      </c>
      <c r="K24" s="6" t="s">
        <v>841</v>
      </c>
      <c r="L24" s="4"/>
      <c r="M24" s="4"/>
      <c r="N24" s="4"/>
      <c r="O24" s="4"/>
      <c r="P24" s="4"/>
    </row>
    <row r="25" spans="1:16" s="2" customFormat="1" ht="30" customHeight="1" x14ac:dyDescent="0.25">
      <c r="A25" s="4">
        <v>23</v>
      </c>
      <c r="B25" s="4" t="s">
        <v>835</v>
      </c>
      <c r="C25" s="6" t="s">
        <v>148</v>
      </c>
      <c r="D25" s="140"/>
      <c r="E25" s="137"/>
      <c r="F25" s="6" t="s">
        <v>842</v>
      </c>
      <c r="G25" s="6" t="s">
        <v>148</v>
      </c>
      <c r="H25" s="6" t="s">
        <v>271</v>
      </c>
      <c r="I25" s="6" t="s">
        <v>775</v>
      </c>
      <c r="J25" s="6">
        <v>18377505345</v>
      </c>
      <c r="K25" s="6" t="s">
        <v>843</v>
      </c>
      <c r="L25" s="4" t="s">
        <v>40</v>
      </c>
      <c r="M25" s="4"/>
      <c r="N25" s="4"/>
      <c r="O25" s="4"/>
      <c r="P25" s="4"/>
    </row>
    <row r="26" spans="1:16" s="2" customFormat="1" ht="30" customHeight="1" x14ac:dyDescent="0.25">
      <c r="A26" s="4">
        <v>24</v>
      </c>
      <c r="B26" s="4" t="s">
        <v>835</v>
      </c>
      <c r="C26" s="6" t="s">
        <v>845</v>
      </c>
      <c r="D26" s="140"/>
      <c r="E26" s="137"/>
      <c r="F26" s="6" t="s">
        <v>844</v>
      </c>
      <c r="G26" s="6" t="s">
        <v>845</v>
      </c>
      <c r="H26" s="6" t="s">
        <v>271</v>
      </c>
      <c r="I26" s="6" t="s">
        <v>775</v>
      </c>
      <c r="J26" s="6">
        <v>15778515586</v>
      </c>
      <c r="K26" s="6" t="s">
        <v>846</v>
      </c>
      <c r="L26" s="4"/>
      <c r="M26" s="4"/>
      <c r="N26" s="4"/>
      <c r="O26" s="4"/>
      <c r="P26" s="4"/>
    </row>
    <row r="27" spans="1:16" s="2" customFormat="1" ht="30" customHeight="1" x14ac:dyDescent="0.25">
      <c r="A27" s="4">
        <v>25</v>
      </c>
      <c r="B27" s="4" t="s">
        <v>835</v>
      </c>
      <c r="C27" s="6" t="s">
        <v>155</v>
      </c>
      <c r="D27" s="134"/>
      <c r="E27" s="137"/>
      <c r="F27" s="6" t="s">
        <v>847</v>
      </c>
      <c r="G27" s="6" t="s">
        <v>155</v>
      </c>
      <c r="H27" s="6" t="s">
        <v>271</v>
      </c>
      <c r="I27" s="6" t="s">
        <v>775</v>
      </c>
      <c r="J27" s="6">
        <v>19994619273</v>
      </c>
      <c r="K27" s="6" t="s">
        <v>848</v>
      </c>
      <c r="L27" s="4" t="s">
        <v>52</v>
      </c>
      <c r="M27" s="4"/>
      <c r="N27" s="4"/>
      <c r="O27" s="4"/>
      <c r="P27" s="4"/>
    </row>
    <row r="28" spans="1:16" s="2" customFormat="1" ht="30" customHeight="1" x14ac:dyDescent="0.25">
      <c r="A28" s="4">
        <v>26</v>
      </c>
      <c r="B28" s="4" t="s">
        <v>835</v>
      </c>
      <c r="C28" s="6" t="s">
        <v>143</v>
      </c>
      <c r="D28" s="140"/>
      <c r="E28" s="137"/>
      <c r="F28" s="6" t="s">
        <v>849</v>
      </c>
      <c r="G28" s="6" t="s">
        <v>143</v>
      </c>
      <c r="H28" s="6" t="s">
        <v>271</v>
      </c>
      <c r="I28" s="6" t="s">
        <v>775</v>
      </c>
      <c r="J28" s="6">
        <v>19994461930</v>
      </c>
      <c r="K28" s="6" t="s">
        <v>850</v>
      </c>
      <c r="L28" s="4" t="s">
        <v>40</v>
      </c>
      <c r="M28" s="4"/>
      <c r="N28" s="4"/>
      <c r="O28" s="4"/>
      <c r="P28" s="4"/>
    </row>
    <row r="29" spans="1:16" s="2" customFormat="1" ht="30" customHeight="1" x14ac:dyDescent="0.25">
      <c r="A29" s="4">
        <v>27</v>
      </c>
      <c r="B29" s="4" t="s">
        <v>835</v>
      </c>
      <c r="C29" s="6" t="s">
        <v>852</v>
      </c>
      <c r="D29" s="140"/>
      <c r="E29" s="137"/>
      <c r="F29" s="6" t="s">
        <v>851</v>
      </c>
      <c r="G29" s="6" t="s">
        <v>852</v>
      </c>
      <c r="H29" s="6" t="s">
        <v>271</v>
      </c>
      <c r="I29" s="6" t="s">
        <v>775</v>
      </c>
      <c r="J29" s="6">
        <v>13788658979</v>
      </c>
      <c r="K29" s="6" t="s">
        <v>853</v>
      </c>
      <c r="L29" s="4"/>
      <c r="M29" s="4"/>
      <c r="N29" s="4"/>
      <c r="O29" s="4"/>
      <c r="P29" s="4"/>
    </row>
    <row r="30" spans="1:16" s="2" customFormat="1" ht="30" customHeight="1" x14ac:dyDescent="0.25">
      <c r="A30" s="4">
        <v>28</v>
      </c>
      <c r="B30" s="4" t="s">
        <v>835</v>
      </c>
      <c r="C30" s="6" t="s">
        <v>855</v>
      </c>
      <c r="D30" s="140"/>
      <c r="E30" s="137"/>
      <c r="F30" s="6" t="s">
        <v>854</v>
      </c>
      <c r="G30" s="6" t="s">
        <v>855</v>
      </c>
      <c r="H30" s="6" t="s">
        <v>271</v>
      </c>
      <c r="I30" s="6" t="s">
        <v>775</v>
      </c>
      <c r="J30" s="6">
        <v>18775506354</v>
      </c>
      <c r="K30" s="6" t="s">
        <v>856</v>
      </c>
      <c r="L30" s="4"/>
      <c r="M30" s="4"/>
      <c r="N30" s="4"/>
      <c r="O30" s="4"/>
      <c r="P30" s="4"/>
    </row>
    <row r="31" spans="1:16" s="2" customFormat="1" ht="30" customHeight="1" x14ac:dyDescent="0.25">
      <c r="A31" s="4">
        <v>29</v>
      </c>
      <c r="B31" s="4" t="s">
        <v>828</v>
      </c>
      <c r="C31" s="6" t="s">
        <v>164</v>
      </c>
      <c r="D31" s="140"/>
      <c r="E31" s="137"/>
      <c r="F31" s="6" t="s">
        <v>857</v>
      </c>
      <c r="G31" s="6" t="s">
        <v>164</v>
      </c>
      <c r="H31" s="6" t="s">
        <v>271</v>
      </c>
      <c r="I31" s="6" t="s">
        <v>775</v>
      </c>
      <c r="J31" s="6">
        <v>15994655347</v>
      </c>
      <c r="K31" s="6" t="s">
        <v>858</v>
      </c>
      <c r="L31" s="4" t="s">
        <v>59</v>
      </c>
      <c r="M31" s="4"/>
      <c r="N31" s="4"/>
      <c r="O31" s="4"/>
      <c r="P31" s="4"/>
    </row>
    <row r="32" spans="1:16" s="2" customFormat="1" ht="30" customHeight="1" x14ac:dyDescent="0.25">
      <c r="A32" s="4">
        <v>30</v>
      </c>
      <c r="B32" s="4" t="s">
        <v>801</v>
      </c>
      <c r="C32" s="6" t="s">
        <v>860</v>
      </c>
      <c r="D32" s="141"/>
      <c r="E32" s="138"/>
      <c r="F32" s="6" t="s">
        <v>859</v>
      </c>
      <c r="G32" s="6" t="s">
        <v>860</v>
      </c>
      <c r="H32" s="6" t="s">
        <v>271</v>
      </c>
      <c r="I32" s="6" t="s">
        <v>775</v>
      </c>
      <c r="J32" s="6">
        <v>15007746400</v>
      </c>
      <c r="K32" s="6" t="s">
        <v>861</v>
      </c>
      <c r="L32" s="4"/>
      <c r="M32" s="4"/>
      <c r="N32" s="4"/>
      <c r="O32" s="4"/>
      <c r="P32" s="4"/>
    </row>
    <row r="33" spans="1:16" s="2" customFormat="1" ht="30" customHeight="1" x14ac:dyDescent="0.25">
      <c r="A33" s="4">
        <v>31</v>
      </c>
      <c r="B33" s="4" t="s">
        <v>862</v>
      </c>
      <c r="C33" s="6" t="s">
        <v>864</v>
      </c>
      <c r="D33" s="139" t="s">
        <v>269</v>
      </c>
      <c r="E33" s="136">
        <f>COUNTA(M33:M42)/10</f>
        <v>0</v>
      </c>
      <c r="F33" s="6" t="s">
        <v>863</v>
      </c>
      <c r="G33" s="6" t="s">
        <v>864</v>
      </c>
      <c r="H33" s="6" t="s">
        <v>271</v>
      </c>
      <c r="I33" s="6" t="s">
        <v>775</v>
      </c>
      <c r="J33" s="6">
        <v>15277022479</v>
      </c>
      <c r="K33" s="6" t="s">
        <v>865</v>
      </c>
      <c r="L33" s="4"/>
      <c r="M33" s="4"/>
      <c r="N33" s="4"/>
      <c r="O33" s="4"/>
      <c r="P33" s="4"/>
    </row>
    <row r="34" spans="1:16" s="2" customFormat="1" ht="30" customHeight="1" x14ac:dyDescent="0.25">
      <c r="A34" s="4">
        <v>32</v>
      </c>
      <c r="B34" s="4" t="s">
        <v>862</v>
      </c>
      <c r="C34" s="6" t="s">
        <v>867</v>
      </c>
      <c r="D34" s="140"/>
      <c r="E34" s="137"/>
      <c r="F34" s="6" t="s">
        <v>866</v>
      </c>
      <c r="G34" s="6" t="s">
        <v>867</v>
      </c>
      <c r="H34" s="6" t="s">
        <v>271</v>
      </c>
      <c r="I34" s="6" t="s">
        <v>775</v>
      </c>
      <c r="J34" s="6">
        <v>13768320981</v>
      </c>
      <c r="K34" s="6" t="s">
        <v>868</v>
      </c>
      <c r="L34" s="4"/>
      <c r="M34" s="4"/>
      <c r="N34" s="4"/>
      <c r="O34" s="4"/>
      <c r="P34" s="4"/>
    </row>
    <row r="35" spans="1:16" s="2" customFormat="1" ht="30" customHeight="1" x14ac:dyDescent="0.25">
      <c r="A35" s="4">
        <v>33</v>
      </c>
      <c r="B35" s="4" t="s">
        <v>862</v>
      </c>
      <c r="C35" s="6" t="s">
        <v>162</v>
      </c>
      <c r="D35" s="140"/>
      <c r="E35" s="137"/>
      <c r="F35" s="6" t="s">
        <v>869</v>
      </c>
      <c r="G35" s="6" t="s">
        <v>162</v>
      </c>
      <c r="H35" s="6" t="s">
        <v>287</v>
      </c>
      <c r="I35" s="6" t="s">
        <v>775</v>
      </c>
      <c r="J35" s="6">
        <v>15177380875</v>
      </c>
      <c r="K35" s="6" t="s">
        <v>870</v>
      </c>
      <c r="L35" s="4" t="s">
        <v>57</v>
      </c>
      <c r="M35" s="4"/>
      <c r="N35" s="4"/>
      <c r="O35" s="4"/>
      <c r="P35" s="4"/>
    </row>
    <row r="36" spans="1:16" s="2" customFormat="1" ht="30" customHeight="1" x14ac:dyDescent="0.25">
      <c r="A36" s="4">
        <v>34</v>
      </c>
      <c r="B36" s="4" t="s">
        <v>828</v>
      </c>
      <c r="C36" s="6" t="s">
        <v>163</v>
      </c>
      <c r="D36" s="140"/>
      <c r="E36" s="137"/>
      <c r="F36" s="6" t="s">
        <v>871</v>
      </c>
      <c r="G36" s="6" t="s">
        <v>163</v>
      </c>
      <c r="H36" s="6" t="s">
        <v>271</v>
      </c>
      <c r="I36" s="6" t="s">
        <v>775</v>
      </c>
      <c r="J36" s="6">
        <v>19978363403</v>
      </c>
      <c r="K36" s="6" t="s">
        <v>872</v>
      </c>
      <c r="L36" s="4" t="s">
        <v>59</v>
      </c>
      <c r="M36" s="4"/>
      <c r="N36" s="4"/>
      <c r="O36" s="4"/>
      <c r="P36" s="4"/>
    </row>
    <row r="37" spans="1:16" s="2" customFormat="1" ht="30" customHeight="1" x14ac:dyDescent="0.25">
      <c r="A37" s="4">
        <v>35</v>
      </c>
      <c r="B37" s="4" t="s">
        <v>794</v>
      </c>
      <c r="C37" s="6" t="s">
        <v>160</v>
      </c>
      <c r="D37" s="134"/>
      <c r="E37" s="137"/>
      <c r="F37" s="6" t="s">
        <v>873</v>
      </c>
      <c r="G37" s="6" t="s">
        <v>160</v>
      </c>
      <c r="H37" s="6" t="s">
        <v>271</v>
      </c>
      <c r="I37" s="6" t="s">
        <v>775</v>
      </c>
      <c r="J37" s="6">
        <v>15977822667</v>
      </c>
      <c r="K37" s="6" t="s">
        <v>874</v>
      </c>
      <c r="L37" s="4" t="s">
        <v>52</v>
      </c>
      <c r="M37" s="4"/>
      <c r="N37" s="4"/>
      <c r="O37" s="4"/>
      <c r="P37" s="4"/>
    </row>
    <row r="38" spans="1:16" s="2" customFormat="1" ht="30" customHeight="1" x14ac:dyDescent="0.25">
      <c r="A38" s="4">
        <v>36</v>
      </c>
      <c r="B38" s="4" t="s">
        <v>828</v>
      </c>
      <c r="C38" s="6" t="s">
        <v>147</v>
      </c>
      <c r="D38" s="140"/>
      <c r="E38" s="137"/>
      <c r="F38" s="6" t="s">
        <v>875</v>
      </c>
      <c r="G38" s="6" t="s">
        <v>147</v>
      </c>
      <c r="H38" s="6" t="s">
        <v>271</v>
      </c>
      <c r="I38" s="6" t="s">
        <v>775</v>
      </c>
      <c r="J38" s="6">
        <v>17607862312</v>
      </c>
      <c r="K38" s="6" t="s">
        <v>822</v>
      </c>
      <c r="L38" s="4" t="s">
        <v>40</v>
      </c>
      <c r="M38" s="4"/>
      <c r="N38" s="4"/>
      <c r="O38" s="4"/>
      <c r="P38" s="4"/>
    </row>
    <row r="39" spans="1:16" s="2" customFormat="1" ht="30" customHeight="1" x14ac:dyDescent="0.25">
      <c r="A39" s="4">
        <v>37</v>
      </c>
      <c r="B39" s="4" t="s">
        <v>876</v>
      </c>
      <c r="C39" s="6" t="s">
        <v>878</v>
      </c>
      <c r="D39" s="140"/>
      <c r="E39" s="137"/>
      <c r="F39" s="6" t="s">
        <v>877</v>
      </c>
      <c r="G39" s="6" t="s">
        <v>878</v>
      </c>
      <c r="H39" s="6" t="s">
        <v>271</v>
      </c>
      <c r="I39" s="6" t="s">
        <v>775</v>
      </c>
      <c r="J39" s="6">
        <v>18878240664</v>
      </c>
      <c r="K39" s="6" t="s">
        <v>879</v>
      </c>
      <c r="L39" s="4"/>
      <c r="M39" s="4"/>
      <c r="N39" s="4"/>
      <c r="O39" s="4"/>
      <c r="P39" s="4"/>
    </row>
    <row r="40" spans="1:16" s="2" customFormat="1" ht="30" customHeight="1" x14ac:dyDescent="0.25">
      <c r="A40" s="4">
        <v>38</v>
      </c>
      <c r="B40" s="4" t="s">
        <v>880</v>
      </c>
      <c r="C40" s="6" t="s">
        <v>882</v>
      </c>
      <c r="D40" s="140"/>
      <c r="E40" s="137"/>
      <c r="F40" s="6" t="s">
        <v>881</v>
      </c>
      <c r="G40" s="6" t="s">
        <v>882</v>
      </c>
      <c r="H40" s="6" t="s">
        <v>271</v>
      </c>
      <c r="I40" s="6" t="s">
        <v>775</v>
      </c>
      <c r="J40" s="6">
        <v>18275846131</v>
      </c>
      <c r="K40" s="6" t="s">
        <v>883</v>
      </c>
      <c r="L40" s="4"/>
      <c r="M40" s="4"/>
      <c r="N40" s="4"/>
      <c r="O40" s="4"/>
      <c r="P40" s="4"/>
    </row>
    <row r="41" spans="1:16" s="2" customFormat="1" ht="30" customHeight="1" x14ac:dyDescent="0.25">
      <c r="A41" s="4">
        <v>39</v>
      </c>
      <c r="B41" s="4" t="s">
        <v>876</v>
      </c>
      <c r="C41" s="6" t="s">
        <v>158</v>
      </c>
      <c r="D41" s="140"/>
      <c r="E41" s="137"/>
      <c r="F41" s="6" t="s">
        <v>884</v>
      </c>
      <c r="G41" s="6" t="s">
        <v>158</v>
      </c>
      <c r="H41" s="6" t="s">
        <v>271</v>
      </c>
      <c r="I41" s="6" t="s">
        <v>775</v>
      </c>
      <c r="J41" s="6">
        <v>18269386676</v>
      </c>
      <c r="K41" s="6" t="s">
        <v>885</v>
      </c>
      <c r="L41" s="4" t="s">
        <v>52</v>
      </c>
      <c r="M41" s="4"/>
      <c r="N41" s="4"/>
      <c r="O41" s="4"/>
      <c r="P41" s="4"/>
    </row>
    <row r="42" spans="1:16" s="2" customFormat="1" ht="30" customHeight="1" x14ac:dyDescent="0.25">
      <c r="A42" s="4">
        <v>40</v>
      </c>
      <c r="B42" s="4" t="s">
        <v>880</v>
      </c>
      <c r="C42" s="6" t="s">
        <v>887</v>
      </c>
      <c r="D42" s="141"/>
      <c r="E42" s="138"/>
      <c r="F42" s="6" t="s">
        <v>886</v>
      </c>
      <c r="G42" s="6" t="s">
        <v>887</v>
      </c>
      <c r="H42" s="6" t="s">
        <v>271</v>
      </c>
      <c r="I42" s="6" t="s">
        <v>775</v>
      </c>
      <c r="J42" s="6">
        <v>18276445010</v>
      </c>
      <c r="K42" s="6" t="s">
        <v>888</v>
      </c>
      <c r="L42" s="4"/>
      <c r="M42" s="4"/>
      <c r="N42" s="4"/>
      <c r="O42" s="4"/>
      <c r="P42" s="4"/>
    </row>
    <row r="43" spans="1:16" s="2" customFormat="1" ht="30" customHeight="1" x14ac:dyDescent="0.25">
      <c r="A43" s="4">
        <v>41</v>
      </c>
      <c r="B43" s="4" t="s">
        <v>889</v>
      </c>
      <c r="C43" s="6" t="s">
        <v>892</v>
      </c>
      <c r="D43" s="139" t="s">
        <v>269</v>
      </c>
      <c r="E43" s="136">
        <f>COUNTA(M43:M52)/10</f>
        <v>0</v>
      </c>
      <c r="F43" s="6" t="s">
        <v>891</v>
      </c>
      <c r="G43" s="6" t="s">
        <v>892</v>
      </c>
      <c r="H43" s="6" t="s">
        <v>271</v>
      </c>
      <c r="I43" s="6" t="s">
        <v>775</v>
      </c>
      <c r="J43" s="6">
        <v>17776722639</v>
      </c>
      <c r="K43" s="6" t="s">
        <v>893</v>
      </c>
      <c r="L43" s="4"/>
      <c r="M43" s="4"/>
      <c r="N43" s="4"/>
      <c r="O43" s="4"/>
      <c r="P43" s="4"/>
    </row>
    <row r="44" spans="1:16" s="2" customFormat="1" ht="30" customHeight="1" x14ac:dyDescent="0.25">
      <c r="A44" s="4">
        <v>42</v>
      </c>
      <c r="B44" s="4" t="s">
        <v>890</v>
      </c>
      <c r="C44" s="6" t="s">
        <v>895</v>
      </c>
      <c r="D44" s="140"/>
      <c r="E44" s="137"/>
      <c r="F44" s="6" t="s">
        <v>894</v>
      </c>
      <c r="G44" s="6" t="s">
        <v>895</v>
      </c>
      <c r="H44" s="6" t="s">
        <v>271</v>
      </c>
      <c r="I44" s="6" t="s">
        <v>775</v>
      </c>
      <c r="J44" s="6">
        <v>18207788838</v>
      </c>
      <c r="K44" s="6" t="s">
        <v>896</v>
      </c>
      <c r="L44" s="6"/>
      <c r="M44" s="4"/>
      <c r="N44" s="4"/>
      <c r="O44" s="4"/>
      <c r="P44" s="4"/>
    </row>
    <row r="45" spans="1:16" s="2" customFormat="1" ht="30" customHeight="1" x14ac:dyDescent="0.25">
      <c r="A45" s="4">
        <v>43</v>
      </c>
      <c r="B45" s="4" t="s">
        <v>890</v>
      </c>
      <c r="C45" s="6" t="s">
        <v>152</v>
      </c>
      <c r="D45" s="140"/>
      <c r="E45" s="137"/>
      <c r="F45" s="6" t="s">
        <v>897</v>
      </c>
      <c r="G45" s="6" t="s">
        <v>152</v>
      </c>
      <c r="H45" s="6" t="s">
        <v>271</v>
      </c>
      <c r="I45" s="6" t="s">
        <v>775</v>
      </c>
      <c r="J45" s="6">
        <v>18278841953</v>
      </c>
      <c r="K45" s="6" t="s">
        <v>898</v>
      </c>
      <c r="L45" s="4" t="s">
        <v>40</v>
      </c>
      <c r="M45" s="4"/>
      <c r="N45" s="4"/>
      <c r="O45" s="4"/>
      <c r="P45" s="4"/>
    </row>
    <row r="46" spans="1:16" s="2" customFormat="1" ht="30" customHeight="1" x14ac:dyDescent="0.25">
      <c r="A46" s="4">
        <v>44</v>
      </c>
      <c r="B46" s="4" t="s">
        <v>890</v>
      </c>
      <c r="C46" s="6" t="s">
        <v>144</v>
      </c>
      <c r="D46" s="140"/>
      <c r="E46" s="137"/>
      <c r="F46" s="6" t="s">
        <v>899</v>
      </c>
      <c r="G46" s="6" t="s">
        <v>144</v>
      </c>
      <c r="H46" s="6" t="s">
        <v>271</v>
      </c>
      <c r="I46" s="6" t="s">
        <v>775</v>
      </c>
      <c r="J46" s="6">
        <v>18074976906</v>
      </c>
      <c r="K46" s="6" t="s">
        <v>900</v>
      </c>
      <c r="L46" s="4" t="s">
        <v>40</v>
      </c>
      <c r="M46" s="4"/>
      <c r="N46" s="4"/>
      <c r="O46" s="4"/>
      <c r="P46" s="4"/>
    </row>
    <row r="47" spans="1:16" s="2" customFormat="1" ht="30" customHeight="1" x14ac:dyDescent="0.25">
      <c r="A47" s="4">
        <v>45</v>
      </c>
      <c r="B47" s="4" t="s">
        <v>890</v>
      </c>
      <c r="C47" s="6" t="s">
        <v>145</v>
      </c>
      <c r="D47" s="140"/>
      <c r="E47" s="137"/>
      <c r="F47" s="6" t="s">
        <v>901</v>
      </c>
      <c r="G47" s="6" t="s">
        <v>145</v>
      </c>
      <c r="H47" s="6" t="s">
        <v>271</v>
      </c>
      <c r="I47" s="6" t="s">
        <v>775</v>
      </c>
      <c r="J47" s="6">
        <v>18477545670</v>
      </c>
      <c r="K47" s="6" t="s">
        <v>902</v>
      </c>
      <c r="L47" s="4" t="s">
        <v>40</v>
      </c>
      <c r="M47" s="4"/>
      <c r="N47" s="4"/>
      <c r="O47" s="4"/>
      <c r="P47" s="4"/>
    </row>
    <row r="48" spans="1:16" s="2" customFormat="1" ht="30" customHeight="1" x14ac:dyDescent="0.25">
      <c r="A48" s="4">
        <v>46</v>
      </c>
      <c r="B48" s="4" t="s">
        <v>828</v>
      </c>
      <c r="C48" s="6" t="s">
        <v>904</v>
      </c>
      <c r="D48" s="140"/>
      <c r="E48" s="137"/>
      <c r="F48" s="6" t="s">
        <v>903</v>
      </c>
      <c r="G48" s="6" t="s">
        <v>904</v>
      </c>
      <c r="H48" s="6" t="s">
        <v>271</v>
      </c>
      <c r="I48" s="6" t="s">
        <v>775</v>
      </c>
      <c r="J48" s="6">
        <v>15777233396</v>
      </c>
      <c r="K48" s="6" t="s">
        <v>905</v>
      </c>
      <c r="L48" s="4"/>
      <c r="M48" s="4"/>
      <c r="N48" s="4"/>
      <c r="O48" s="4"/>
      <c r="P48" s="4"/>
    </row>
    <row r="49" spans="1:16" s="2" customFormat="1" ht="30" customHeight="1" x14ac:dyDescent="0.25">
      <c r="A49" s="4">
        <v>47</v>
      </c>
      <c r="B49" s="4" t="s">
        <v>797</v>
      </c>
      <c r="C49" s="6" t="s">
        <v>907</v>
      </c>
      <c r="D49" s="140"/>
      <c r="E49" s="137"/>
      <c r="F49" s="6" t="s">
        <v>906</v>
      </c>
      <c r="G49" s="6" t="s">
        <v>907</v>
      </c>
      <c r="H49" s="6" t="s">
        <v>271</v>
      </c>
      <c r="I49" s="6" t="s">
        <v>775</v>
      </c>
      <c r="J49" s="6">
        <v>18776345831</v>
      </c>
      <c r="K49" s="6" t="s">
        <v>908</v>
      </c>
      <c r="L49" s="4"/>
      <c r="M49" s="4"/>
      <c r="N49" s="4"/>
      <c r="O49" s="4"/>
      <c r="P49" s="4"/>
    </row>
    <row r="50" spans="1:16" s="2" customFormat="1" ht="30" customHeight="1" x14ac:dyDescent="0.25">
      <c r="A50" s="4">
        <v>48</v>
      </c>
      <c r="B50" s="4" t="s">
        <v>828</v>
      </c>
      <c r="C50" s="6" t="s">
        <v>910</v>
      </c>
      <c r="D50" s="140"/>
      <c r="E50" s="137"/>
      <c r="F50" s="6" t="s">
        <v>909</v>
      </c>
      <c r="G50" s="6" t="s">
        <v>910</v>
      </c>
      <c r="H50" s="6" t="s">
        <v>271</v>
      </c>
      <c r="I50" s="6" t="s">
        <v>775</v>
      </c>
      <c r="J50" s="6">
        <v>13197628364</v>
      </c>
      <c r="K50" s="6" t="s">
        <v>911</v>
      </c>
      <c r="L50" s="4"/>
      <c r="M50" s="4"/>
      <c r="N50" s="4"/>
      <c r="O50" s="4"/>
      <c r="P50" s="4"/>
    </row>
    <row r="51" spans="1:16" s="2" customFormat="1" ht="30" customHeight="1" x14ac:dyDescent="0.25">
      <c r="A51" s="4">
        <v>49</v>
      </c>
      <c r="B51" s="4" t="s">
        <v>797</v>
      </c>
      <c r="C51" s="6" t="s">
        <v>913</v>
      </c>
      <c r="D51" s="140"/>
      <c r="E51" s="137"/>
      <c r="F51" s="6" t="s">
        <v>912</v>
      </c>
      <c r="G51" s="6" t="s">
        <v>913</v>
      </c>
      <c r="H51" s="6" t="s">
        <v>287</v>
      </c>
      <c r="I51" s="6" t="s">
        <v>775</v>
      </c>
      <c r="J51" s="6">
        <v>13263772375</v>
      </c>
      <c r="K51" s="6" t="s">
        <v>914</v>
      </c>
      <c r="L51" s="4"/>
      <c r="M51" s="4"/>
      <c r="N51" s="4"/>
      <c r="O51" s="4"/>
      <c r="P51" s="4"/>
    </row>
    <row r="52" spans="1:16" s="2" customFormat="1" ht="30" customHeight="1" x14ac:dyDescent="0.25">
      <c r="A52" s="4">
        <v>50</v>
      </c>
      <c r="B52" s="4" t="s">
        <v>890</v>
      </c>
      <c r="C52" s="6" t="s">
        <v>916</v>
      </c>
      <c r="D52" s="140"/>
      <c r="E52" s="138"/>
      <c r="F52" s="6" t="s">
        <v>915</v>
      </c>
      <c r="G52" s="6" t="s">
        <v>916</v>
      </c>
      <c r="H52" s="6" t="s">
        <v>271</v>
      </c>
      <c r="I52" s="6" t="s">
        <v>775</v>
      </c>
      <c r="J52" s="6">
        <v>15278349942</v>
      </c>
      <c r="K52" s="6" t="s">
        <v>917</v>
      </c>
      <c r="L52" s="4"/>
      <c r="M52" s="4"/>
      <c r="N52" s="4"/>
      <c r="O52" s="4"/>
      <c r="P52" s="4"/>
    </row>
    <row r="53" spans="1:16" s="2" customFormat="1" ht="30" customHeight="1" x14ac:dyDescent="0.25">
      <c r="A53" s="4">
        <v>51</v>
      </c>
      <c r="B53" s="4" t="s">
        <v>880</v>
      </c>
      <c r="C53" s="6" t="s">
        <v>919</v>
      </c>
      <c r="D53" s="161" t="s">
        <v>366</v>
      </c>
      <c r="E53" s="142">
        <f>COUNTA(M53:M60)/8</f>
        <v>0</v>
      </c>
      <c r="F53" s="6" t="s">
        <v>918</v>
      </c>
      <c r="G53" s="6" t="s">
        <v>919</v>
      </c>
      <c r="H53" s="6" t="s">
        <v>271</v>
      </c>
      <c r="I53" s="6" t="s">
        <v>775</v>
      </c>
      <c r="J53" s="6">
        <v>13517602240</v>
      </c>
      <c r="K53" s="6" t="s">
        <v>920</v>
      </c>
      <c r="L53" s="4"/>
      <c r="M53" s="4"/>
      <c r="N53" s="4"/>
      <c r="O53" s="4"/>
      <c r="P53" s="4"/>
    </row>
    <row r="54" spans="1:16" s="2" customFormat="1" ht="30" customHeight="1" x14ac:dyDescent="0.25">
      <c r="A54" s="4">
        <v>52</v>
      </c>
      <c r="B54" s="4" t="s">
        <v>876</v>
      </c>
      <c r="C54" s="6" t="s">
        <v>153</v>
      </c>
      <c r="D54" s="161"/>
      <c r="E54" s="143"/>
      <c r="F54" s="6" t="s">
        <v>921</v>
      </c>
      <c r="G54" s="6" t="s">
        <v>153</v>
      </c>
      <c r="H54" s="6" t="s">
        <v>271</v>
      </c>
      <c r="I54" s="6" t="s">
        <v>775</v>
      </c>
      <c r="J54" s="6">
        <v>17261954772</v>
      </c>
      <c r="K54" s="6" t="s">
        <v>922</v>
      </c>
      <c r="L54" s="4" t="s">
        <v>127</v>
      </c>
      <c r="M54" s="4"/>
      <c r="N54" s="4"/>
      <c r="O54" s="4"/>
      <c r="P54" s="4"/>
    </row>
    <row r="55" spans="1:16" s="2" customFormat="1" ht="30" customHeight="1" x14ac:dyDescent="0.25">
      <c r="A55" s="4">
        <v>53</v>
      </c>
      <c r="B55" s="4" t="s">
        <v>876</v>
      </c>
      <c r="C55" s="6" t="s">
        <v>924</v>
      </c>
      <c r="D55" s="161"/>
      <c r="E55" s="143"/>
      <c r="F55" s="6" t="s">
        <v>923</v>
      </c>
      <c r="G55" s="6" t="s">
        <v>924</v>
      </c>
      <c r="H55" s="6" t="s">
        <v>271</v>
      </c>
      <c r="I55" s="6" t="s">
        <v>775</v>
      </c>
      <c r="J55" s="6">
        <v>18078745669</v>
      </c>
      <c r="K55" s="6" t="s">
        <v>925</v>
      </c>
      <c r="L55" s="4"/>
      <c r="M55" s="4"/>
      <c r="N55" s="4"/>
      <c r="O55" s="4"/>
      <c r="P55" s="4"/>
    </row>
    <row r="56" spans="1:16" s="2" customFormat="1" ht="30" customHeight="1" x14ac:dyDescent="0.25">
      <c r="A56" s="4">
        <v>54</v>
      </c>
      <c r="B56" s="4" t="s">
        <v>876</v>
      </c>
      <c r="C56" s="6" t="s">
        <v>927</v>
      </c>
      <c r="D56" s="161"/>
      <c r="E56" s="143"/>
      <c r="F56" s="6" t="s">
        <v>926</v>
      </c>
      <c r="G56" s="6" t="s">
        <v>927</v>
      </c>
      <c r="H56" s="6" t="s">
        <v>271</v>
      </c>
      <c r="I56" s="6" t="s">
        <v>775</v>
      </c>
      <c r="J56" s="6">
        <v>15777725220</v>
      </c>
      <c r="K56" s="6" t="s">
        <v>928</v>
      </c>
      <c r="L56" s="4"/>
      <c r="M56" s="4"/>
      <c r="N56" s="4"/>
      <c r="O56" s="4"/>
      <c r="P56" s="4"/>
    </row>
    <row r="57" spans="1:16" s="2" customFormat="1" ht="30" customHeight="1" x14ac:dyDescent="0.25">
      <c r="A57" s="4">
        <v>55</v>
      </c>
      <c r="B57" s="4" t="s">
        <v>889</v>
      </c>
      <c r="C57" s="6" t="s">
        <v>142</v>
      </c>
      <c r="D57" s="161"/>
      <c r="E57" s="143"/>
      <c r="F57" s="6" t="s">
        <v>929</v>
      </c>
      <c r="G57" s="6" t="s">
        <v>142</v>
      </c>
      <c r="H57" s="6" t="s">
        <v>271</v>
      </c>
      <c r="I57" s="6" t="s">
        <v>775</v>
      </c>
      <c r="J57" s="6">
        <v>15078509050</v>
      </c>
      <c r="K57" s="6" t="s">
        <v>930</v>
      </c>
      <c r="L57" s="4" t="s">
        <v>40</v>
      </c>
      <c r="M57" s="4"/>
      <c r="N57" s="4"/>
      <c r="O57" s="4"/>
      <c r="P57" s="4"/>
    </row>
    <row r="58" spans="1:16" s="2" customFormat="1" ht="30" customHeight="1" x14ac:dyDescent="0.25">
      <c r="A58" s="4">
        <v>56</v>
      </c>
      <c r="B58" s="4" t="s">
        <v>889</v>
      </c>
      <c r="C58" s="6" t="s">
        <v>159</v>
      </c>
      <c r="D58" s="161"/>
      <c r="E58" s="143"/>
      <c r="F58" s="6" t="s">
        <v>931</v>
      </c>
      <c r="G58" s="6" t="s">
        <v>159</v>
      </c>
      <c r="H58" s="6" t="s">
        <v>271</v>
      </c>
      <c r="I58" s="6" t="s">
        <v>775</v>
      </c>
      <c r="J58" s="6">
        <v>19978492436</v>
      </c>
      <c r="K58" s="6" t="s">
        <v>932</v>
      </c>
      <c r="L58" s="4" t="s">
        <v>52</v>
      </c>
      <c r="M58" s="4"/>
      <c r="N58" s="4"/>
      <c r="O58" s="4"/>
      <c r="P58" s="4"/>
    </row>
    <row r="59" spans="1:16" s="2" customFormat="1" ht="30" customHeight="1" x14ac:dyDescent="0.25">
      <c r="A59" s="4">
        <v>57</v>
      </c>
      <c r="B59" s="4" t="s">
        <v>876</v>
      </c>
      <c r="C59" s="6" t="s">
        <v>154</v>
      </c>
      <c r="D59" s="161"/>
      <c r="E59" s="143"/>
      <c r="F59" s="6" t="s">
        <v>933</v>
      </c>
      <c r="G59" s="6" t="s">
        <v>154</v>
      </c>
      <c r="H59" s="6" t="s">
        <v>271</v>
      </c>
      <c r="I59" s="6" t="s">
        <v>775</v>
      </c>
      <c r="J59" s="6">
        <v>15278757809</v>
      </c>
      <c r="K59" s="6" t="s">
        <v>934</v>
      </c>
      <c r="L59" s="4" t="s">
        <v>104</v>
      </c>
      <c r="M59" s="4"/>
      <c r="N59" s="4"/>
      <c r="O59" s="4"/>
      <c r="P59" s="4"/>
    </row>
    <row r="60" spans="1:16" s="2" customFormat="1" ht="30" customHeight="1" x14ac:dyDescent="0.25">
      <c r="A60" s="4">
        <v>58</v>
      </c>
      <c r="B60" s="4" t="s">
        <v>876</v>
      </c>
      <c r="C60" s="6" t="s">
        <v>161</v>
      </c>
      <c r="D60" s="161"/>
      <c r="E60" s="144"/>
      <c r="F60" s="6" t="s">
        <v>935</v>
      </c>
      <c r="G60" s="6" t="s">
        <v>161</v>
      </c>
      <c r="H60" s="6" t="s">
        <v>287</v>
      </c>
      <c r="I60" s="6" t="s">
        <v>775</v>
      </c>
      <c r="J60" s="6">
        <v>13471454649</v>
      </c>
      <c r="K60" s="6" t="s">
        <v>936</v>
      </c>
      <c r="L60" s="4" t="s">
        <v>52</v>
      </c>
      <c r="M60" s="4"/>
      <c r="N60" s="4"/>
      <c r="O60" s="4"/>
      <c r="P60" s="4"/>
    </row>
  </sheetData>
  <autoFilter ref="A1:O65" xr:uid="{00000000-0009-0000-0000-000006000000}"/>
  <mergeCells count="14">
    <mergeCell ref="D33:D42"/>
    <mergeCell ref="D43:D52"/>
    <mergeCell ref="D53:D60"/>
    <mergeCell ref="E53:E60"/>
    <mergeCell ref="E3:E12"/>
    <mergeCell ref="E13:E22"/>
    <mergeCell ref="E23:E32"/>
    <mergeCell ref="E33:E42"/>
    <mergeCell ref="E43:E52"/>
    <mergeCell ref="A1:O1"/>
    <mergeCell ref="C2:D2"/>
    <mergeCell ref="D3:D12"/>
    <mergeCell ref="D13:D22"/>
    <mergeCell ref="D23:D32"/>
  </mergeCells>
  <phoneticPr fontId="33" type="noConversion"/>
  <dataValidations count="2">
    <dataValidation type="list" allowBlank="1" showInputMessage="1" showErrorMessage="1" sqref="H3:H4 H6 H13:H14 H21:H27 H31:H32 H41:H43 H45" xr:uid="{00000000-0002-0000-0600-000000000000}">
      <formula1>"男,女"</formula1>
    </dataValidation>
    <dataValidation type="list" allowBlank="1" showInputMessage="1" showErrorMessage="1" sqref="L4 L10 L13 L16:L17 L20 L25 L27:L28 L31 L41 L45:L47 L54 L35:L38 L57:L60" xr:uid="{00000000-0002-0000-0600-000001000000}">
      <formula1>"原农村建档立卡,农村低保家庭,城市低保家庭,农村特困救助供养,城市特困救助供养孤儿,家庭经济困难残疾学生,家庭经济困难残疾人子女,突发重大疾病,突发自燃灾害,突发重大事故,村委贫困证明,助学贷款,14-15退出户,单亲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4"/>
  <sheetViews>
    <sheetView topLeftCell="A43" zoomScale="80" zoomScaleNormal="80" workbookViewId="0">
      <selection activeCell="C3" sqref="C3:C51"/>
    </sheetView>
  </sheetViews>
  <sheetFormatPr defaultColWidth="9" defaultRowHeight="13.8" x14ac:dyDescent="0.25"/>
  <cols>
    <col min="1" max="1" width="5.6640625" customWidth="1"/>
    <col min="2" max="2" width="15" customWidth="1"/>
    <col min="3" max="3" width="12.77734375" customWidth="1"/>
    <col min="4" max="4" width="8.77734375" customWidth="1"/>
    <col min="5" max="5" width="9.5546875" customWidth="1"/>
    <col min="6" max="6" width="17.44140625" customWidth="1"/>
    <col min="7" max="7" width="17" customWidth="1"/>
    <col min="8" max="8" width="11.6640625" customWidth="1"/>
    <col min="9" max="10" width="24.88671875" customWidth="1"/>
    <col min="11" max="11" width="38.21875" customWidth="1"/>
    <col min="12" max="12" width="32.44140625" customWidth="1"/>
    <col min="13" max="13" width="17.77734375" customWidth="1"/>
    <col min="14" max="14" width="11.88671875" customWidth="1"/>
    <col min="15" max="15" width="18.77734375" customWidth="1"/>
  </cols>
  <sheetData>
    <row r="1" spans="1:16" ht="28.2" x14ac:dyDescent="0.25">
      <c r="A1" s="162" t="s">
        <v>937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6" s="2" customFormat="1" ht="58.95" customHeight="1" x14ac:dyDescent="0.25">
      <c r="A2" s="28" t="s">
        <v>28</v>
      </c>
      <c r="B2" s="29" t="s">
        <v>258</v>
      </c>
      <c r="C2" s="151" t="s">
        <v>35</v>
      </c>
      <c r="D2" s="152"/>
      <c r="E2" s="89" t="s">
        <v>1524</v>
      </c>
      <c r="F2" s="28" t="s">
        <v>31</v>
      </c>
      <c r="G2" s="28" t="s">
        <v>32</v>
      </c>
      <c r="H2" s="28" t="s">
        <v>259</v>
      </c>
      <c r="I2" s="28" t="s">
        <v>260</v>
      </c>
      <c r="J2" s="28" t="s">
        <v>261</v>
      </c>
      <c r="K2" s="28" t="s">
        <v>387</v>
      </c>
      <c r="L2" s="29" t="s">
        <v>263</v>
      </c>
      <c r="M2" s="28" t="s">
        <v>264</v>
      </c>
      <c r="N2" s="28" t="s">
        <v>5</v>
      </c>
      <c r="O2" s="28" t="s">
        <v>265</v>
      </c>
      <c r="P2" s="28" t="s">
        <v>266</v>
      </c>
    </row>
    <row r="3" spans="1:16" ht="30" customHeight="1" x14ac:dyDescent="0.25">
      <c r="A3" s="19">
        <v>1</v>
      </c>
      <c r="B3" s="4" t="s">
        <v>938</v>
      </c>
      <c r="C3" s="19" t="s">
        <v>939</v>
      </c>
      <c r="D3" s="139" t="s">
        <v>269</v>
      </c>
      <c r="E3" s="142">
        <f>COUNTA(M3:M12)/10</f>
        <v>0</v>
      </c>
      <c r="F3" s="6">
        <v>1810011001</v>
      </c>
      <c r="G3" s="6" t="s">
        <v>940</v>
      </c>
      <c r="H3" s="6" t="s">
        <v>271</v>
      </c>
      <c r="I3" s="6" t="s">
        <v>941</v>
      </c>
      <c r="J3" s="6">
        <v>18978264400</v>
      </c>
      <c r="K3" s="6" t="s">
        <v>942</v>
      </c>
      <c r="L3" s="30"/>
      <c r="M3" s="30"/>
      <c r="N3" s="30"/>
      <c r="O3" s="30"/>
      <c r="P3" s="30"/>
    </row>
    <row r="4" spans="1:16" ht="30" customHeight="1" x14ac:dyDescent="0.25">
      <c r="A4" s="19">
        <v>2</v>
      </c>
      <c r="B4" s="4" t="s">
        <v>876</v>
      </c>
      <c r="C4" s="19" t="s">
        <v>939</v>
      </c>
      <c r="D4" s="140"/>
      <c r="E4" s="143"/>
      <c r="F4" s="6">
        <v>1810011002</v>
      </c>
      <c r="G4" s="6" t="s">
        <v>943</v>
      </c>
      <c r="H4" s="6" t="s">
        <v>271</v>
      </c>
      <c r="I4" s="6" t="s">
        <v>941</v>
      </c>
      <c r="J4" s="6">
        <v>18276184761</v>
      </c>
      <c r="K4" s="6" t="s">
        <v>944</v>
      </c>
      <c r="L4" s="30"/>
      <c r="M4" s="30"/>
      <c r="N4" s="30"/>
      <c r="O4" s="30"/>
      <c r="P4" s="30"/>
    </row>
    <row r="5" spans="1:16" ht="30" customHeight="1" x14ac:dyDescent="0.25">
      <c r="A5" s="19">
        <v>3</v>
      </c>
      <c r="B5" s="4" t="s">
        <v>945</v>
      </c>
      <c r="C5" s="19" t="s">
        <v>939</v>
      </c>
      <c r="D5" s="140"/>
      <c r="E5" s="143"/>
      <c r="F5" s="6">
        <v>1810011003</v>
      </c>
      <c r="G5" s="6" t="s">
        <v>946</v>
      </c>
      <c r="H5" s="6" t="s">
        <v>271</v>
      </c>
      <c r="I5" s="6" t="s">
        <v>941</v>
      </c>
      <c r="J5" s="6">
        <v>13377287483</v>
      </c>
      <c r="K5" s="6" t="s">
        <v>947</v>
      </c>
      <c r="L5" s="30" t="s">
        <v>52</v>
      </c>
      <c r="M5" s="30"/>
      <c r="N5" s="30"/>
      <c r="O5" s="30"/>
      <c r="P5" s="30"/>
    </row>
    <row r="6" spans="1:16" ht="30" customHeight="1" x14ac:dyDescent="0.25">
      <c r="A6" s="19">
        <v>4</v>
      </c>
      <c r="B6" s="4" t="s">
        <v>938</v>
      </c>
      <c r="C6" s="19" t="s">
        <v>939</v>
      </c>
      <c r="D6" s="140"/>
      <c r="E6" s="143"/>
      <c r="F6" s="6">
        <v>1810011004</v>
      </c>
      <c r="G6" s="6" t="s">
        <v>948</v>
      </c>
      <c r="H6" s="6" t="s">
        <v>271</v>
      </c>
      <c r="I6" s="6" t="s">
        <v>941</v>
      </c>
      <c r="J6" s="6">
        <v>15777751614</v>
      </c>
      <c r="K6" s="6" t="s">
        <v>949</v>
      </c>
      <c r="L6" s="30" t="s">
        <v>59</v>
      </c>
      <c r="M6" s="30"/>
      <c r="N6" s="30"/>
      <c r="O6" s="30"/>
      <c r="P6" s="30"/>
    </row>
    <row r="7" spans="1:16" ht="30" customHeight="1" x14ac:dyDescent="0.25">
      <c r="A7" s="19">
        <v>5</v>
      </c>
      <c r="B7" s="4" t="s">
        <v>938</v>
      </c>
      <c r="C7" s="19" t="s">
        <v>939</v>
      </c>
      <c r="D7" s="140"/>
      <c r="E7" s="143"/>
      <c r="F7" s="6">
        <v>1810011005</v>
      </c>
      <c r="G7" s="6" t="s">
        <v>173</v>
      </c>
      <c r="H7" s="6" t="s">
        <v>271</v>
      </c>
      <c r="I7" s="6" t="s">
        <v>941</v>
      </c>
      <c r="J7" s="6">
        <v>18378421637</v>
      </c>
      <c r="K7" s="6" t="s">
        <v>950</v>
      </c>
      <c r="L7" s="30" t="s">
        <v>40</v>
      </c>
      <c r="M7" s="30"/>
      <c r="N7" s="30"/>
      <c r="O7" s="30"/>
      <c r="P7" s="30"/>
    </row>
    <row r="8" spans="1:16" ht="30" customHeight="1" x14ac:dyDescent="0.25">
      <c r="A8" s="19">
        <v>6</v>
      </c>
      <c r="B8" s="4" t="s">
        <v>938</v>
      </c>
      <c r="C8" s="19" t="s">
        <v>939</v>
      </c>
      <c r="D8" s="140"/>
      <c r="E8" s="143"/>
      <c r="F8" s="6">
        <v>1810011006</v>
      </c>
      <c r="G8" s="6" t="s">
        <v>951</v>
      </c>
      <c r="H8" s="6" t="s">
        <v>271</v>
      </c>
      <c r="I8" s="6" t="s">
        <v>941</v>
      </c>
      <c r="J8" s="6">
        <v>18378366380</v>
      </c>
      <c r="K8" s="6" t="s">
        <v>952</v>
      </c>
      <c r="L8" s="30" t="s">
        <v>55</v>
      </c>
      <c r="M8" s="30"/>
      <c r="N8" s="30"/>
      <c r="O8" s="30"/>
      <c r="P8" s="30"/>
    </row>
    <row r="9" spans="1:16" ht="30" customHeight="1" x14ac:dyDescent="0.25">
      <c r="A9" s="19">
        <v>7</v>
      </c>
      <c r="B9" s="4" t="s">
        <v>938</v>
      </c>
      <c r="C9" s="19" t="s">
        <v>939</v>
      </c>
      <c r="D9" s="140"/>
      <c r="E9" s="143"/>
      <c r="F9" s="6">
        <v>1810011007</v>
      </c>
      <c r="G9" s="6" t="s">
        <v>953</v>
      </c>
      <c r="H9" s="6" t="s">
        <v>271</v>
      </c>
      <c r="I9" s="6" t="s">
        <v>941</v>
      </c>
      <c r="J9" s="6">
        <v>15537657310</v>
      </c>
      <c r="K9" s="6" t="s">
        <v>954</v>
      </c>
      <c r="L9" s="30" t="s">
        <v>57</v>
      </c>
      <c r="M9" s="30"/>
      <c r="N9" s="30"/>
      <c r="O9" s="30"/>
      <c r="P9" s="30"/>
    </row>
    <row r="10" spans="1:16" ht="30" customHeight="1" x14ac:dyDescent="0.25">
      <c r="A10" s="19">
        <v>8</v>
      </c>
      <c r="B10" s="4" t="s">
        <v>938</v>
      </c>
      <c r="C10" s="19" t="s">
        <v>939</v>
      </c>
      <c r="D10" s="140"/>
      <c r="E10" s="143"/>
      <c r="F10" s="6">
        <v>1810011008</v>
      </c>
      <c r="G10" s="6" t="s">
        <v>955</v>
      </c>
      <c r="H10" s="6" t="s">
        <v>271</v>
      </c>
      <c r="I10" s="6" t="s">
        <v>941</v>
      </c>
      <c r="J10" s="6">
        <v>17384003683</v>
      </c>
      <c r="K10" s="6" t="s">
        <v>956</v>
      </c>
      <c r="L10" s="30"/>
      <c r="M10" s="30"/>
      <c r="N10" s="30"/>
      <c r="O10" s="30"/>
      <c r="P10" s="30"/>
    </row>
    <row r="11" spans="1:16" ht="30" customHeight="1" x14ac:dyDescent="0.25">
      <c r="A11" s="19">
        <v>9</v>
      </c>
      <c r="B11" s="4" t="s">
        <v>945</v>
      </c>
      <c r="C11" s="19" t="s">
        <v>939</v>
      </c>
      <c r="D11" s="140"/>
      <c r="E11" s="143"/>
      <c r="F11" s="6">
        <v>1810011009</v>
      </c>
      <c r="G11" s="6" t="s">
        <v>957</v>
      </c>
      <c r="H11" s="6" t="s">
        <v>271</v>
      </c>
      <c r="I11" s="6" t="s">
        <v>941</v>
      </c>
      <c r="J11" s="6">
        <v>18378245002</v>
      </c>
      <c r="K11" s="6" t="s">
        <v>958</v>
      </c>
      <c r="L11" s="30"/>
      <c r="M11" s="30"/>
      <c r="N11" s="30"/>
      <c r="O11" s="30"/>
      <c r="P11" s="30"/>
    </row>
    <row r="12" spans="1:16" ht="30" customHeight="1" x14ac:dyDescent="0.25">
      <c r="A12" s="19">
        <v>10</v>
      </c>
      <c r="B12" s="4" t="s">
        <v>835</v>
      </c>
      <c r="C12" s="19" t="s">
        <v>939</v>
      </c>
      <c r="D12" s="140"/>
      <c r="E12" s="144"/>
      <c r="F12" s="6">
        <v>1810011010</v>
      </c>
      <c r="G12" s="6" t="s">
        <v>959</v>
      </c>
      <c r="H12" s="6" t="s">
        <v>287</v>
      </c>
      <c r="I12" s="6" t="s">
        <v>941</v>
      </c>
      <c r="J12" s="6">
        <v>18745355578</v>
      </c>
      <c r="K12" s="6" t="s">
        <v>960</v>
      </c>
      <c r="L12" s="30"/>
      <c r="M12" s="30"/>
      <c r="N12" s="30"/>
      <c r="O12" s="30"/>
      <c r="P12" s="30"/>
    </row>
    <row r="13" spans="1:16" ht="30" customHeight="1" x14ac:dyDescent="0.25">
      <c r="A13" s="19">
        <v>11</v>
      </c>
      <c r="B13" s="4" t="s">
        <v>961</v>
      </c>
      <c r="C13" s="4" t="s">
        <v>889</v>
      </c>
      <c r="D13" s="139" t="s">
        <v>312</v>
      </c>
      <c r="E13" s="142">
        <f>COUNTA(M13:M21)/10</f>
        <v>0</v>
      </c>
      <c r="F13" s="6">
        <v>1810011010</v>
      </c>
      <c r="G13" s="6" t="s">
        <v>962</v>
      </c>
      <c r="H13" s="6" t="s">
        <v>271</v>
      </c>
      <c r="I13" s="6" t="s">
        <v>941</v>
      </c>
      <c r="J13" s="6">
        <v>15296185845</v>
      </c>
      <c r="K13" s="6" t="s">
        <v>963</v>
      </c>
      <c r="L13" s="30"/>
      <c r="M13" s="30"/>
      <c r="N13" s="30"/>
      <c r="O13" s="30"/>
      <c r="P13" s="30"/>
    </row>
    <row r="14" spans="1:16" ht="30" customHeight="1" x14ac:dyDescent="0.25">
      <c r="A14" s="19">
        <v>12</v>
      </c>
      <c r="B14" s="4" t="s">
        <v>889</v>
      </c>
      <c r="C14" s="4" t="s">
        <v>889</v>
      </c>
      <c r="D14" s="140"/>
      <c r="E14" s="143"/>
      <c r="F14" s="6">
        <v>1810011012</v>
      </c>
      <c r="G14" s="6" t="s">
        <v>174</v>
      </c>
      <c r="H14" s="6" t="s">
        <v>271</v>
      </c>
      <c r="I14" s="6" t="s">
        <v>941</v>
      </c>
      <c r="J14" s="6">
        <v>18978261848</v>
      </c>
      <c r="K14" s="6" t="s">
        <v>964</v>
      </c>
      <c r="L14" s="30" t="s">
        <v>40</v>
      </c>
      <c r="M14" s="30"/>
      <c r="N14" s="30"/>
      <c r="O14" s="30"/>
      <c r="P14" s="30"/>
    </row>
    <row r="15" spans="1:16" ht="30" customHeight="1" x14ac:dyDescent="0.25">
      <c r="A15" s="19">
        <v>13</v>
      </c>
      <c r="B15" s="4" t="s">
        <v>805</v>
      </c>
      <c r="C15" s="4" t="s">
        <v>889</v>
      </c>
      <c r="D15" s="140"/>
      <c r="E15" s="143"/>
      <c r="F15" s="6">
        <v>1810011013</v>
      </c>
      <c r="G15" s="6" t="s">
        <v>965</v>
      </c>
      <c r="H15" s="6" t="s">
        <v>271</v>
      </c>
      <c r="I15" s="6" t="s">
        <v>941</v>
      </c>
      <c r="J15" s="6">
        <v>18176269793</v>
      </c>
      <c r="K15" s="6" t="s">
        <v>966</v>
      </c>
      <c r="L15" s="30"/>
      <c r="M15" s="30"/>
      <c r="N15" s="30"/>
      <c r="O15" s="30"/>
      <c r="P15" s="30"/>
    </row>
    <row r="16" spans="1:16" ht="30" customHeight="1" x14ac:dyDescent="0.25">
      <c r="A16" s="19">
        <v>14</v>
      </c>
      <c r="B16" s="4" t="s">
        <v>938</v>
      </c>
      <c r="C16" s="4" t="s">
        <v>889</v>
      </c>
      <c r="D16" s="140"/>
      <c r="E16" s="143"/>
      <c r="F16" s="6">
        <v>1810011014</v>
      </c>
      <c r="G16" s="6" t="s">
        <v>967</v>
      </c>
      <c r="H16" s="6" t="s">
        <v>271</v>
      </c>
      <c r="I16" s="6" t="s">
        <v>941</v>
      </c>
      <c r="J16" s="6">
        <v>15687724059</v>
      </c>
      <c r="K16" s="6" t="s">
        <v>968</v>
      </c>
      <c r="L16" s="30"/>
      <c r="M16" s="30"/>
      <c r="N16" s="30"/>
      <c r="O16" s="30"/>
      <c r="P16" s="30"/>
    </row>
    <row r="17" spans="1:16" ht="30" customHeight="1" x14ac:dyDescent="0.25">
      <c r="A17" s="19">
        <v>15</v>
      </c>
      <c r="B17" s="4" t="s">
        <v>889</v>
      </c>
      <c r="C17" s="4" t="s">
        <v>889</v>
      </c>
      <c r="D17" s="140"/>
      <c r="E17" s="143"/>
      <c r="F17" s="6">
        <v>1810011015</v>
      </c>
      <c r="G17" s="6" t="s">
        <v>969</v>
      </c>
      <c r="H17" s="6" t="s">
        <v>271</v>
      </c>
      <c r="I17" s="6" t="s">
        <v>941</v>
      </c>
      <c r="J17" s="6">
        <v>15177215662</v>
      </c>
      <c r="K17" s="6" t="s">
        <v>970</v>
      </c>
      <c r="L17" s="30"/>
      <c r="M17" s="30"/>
      <c r="N17" s="30"/>
      <c r="O17" s="30"/>
      <c r="P17" s="30"/>
    </row>
    <row r="18" spans="1:16" ht="30" customHeight="1" x14ac:dyDescent="0.25">
      <c r="A18" s="19">
        <v>16</v>
      </c>
      <c r="B18" s="4" t="s">
        <v>862</v>
      </c>
      <c r="C18" s="4" t="s">
        <v>889</v>
      </c>
      <c r="D18" s="140"/>
      <c r="E18" s="143"/>
      <c r="F18" s="6">
        <v>1810011026</v>
      </c>
      <c r="G18" s="6" t="s">
        <v>971</v>
      </c>
      <c r="H18" s="6" t="s">
        <v>287</v>
      </c>
      <c r="I18" s="6" t="s">
        <v>941</v>
      </c>
      <c r="J18" s="6">
        <v>15777298772</v>
      </c>
      <c r="K18" s="6" t="s">
        <v>972</v>
      </c>
      <c r="L18" s="30"/>
      <c r="M18" s="30"/>
      <c r="N18" s="30"/>
      <c r="O18" s="30"/>
      <c r="P18" s="30"/>
    </row>
    <row r="19" spans="1:16" ht="30" customHeight="1" x14ac:dyDescent="0.25">
      <c r="A19" s="19">
        <v>17</v>
      </c>
      <c r="B19" s="4" t="s">
        <v>973</v>
      </c>
      <c r="C19" s="4" t="s">
        <v>889</v>
      </c>
      <c r="D19" s="140"/>
      <c r="E19" s="143"/>
      <c r="F19" s="6">
        <v>1810011027</v>
      </c>
      <c r="G19" s="6" t="s">
        <v>974</v>
      </c>
      <c r="H19" s="6" t="s">
        <v>287</v>
      </c>
      <c r="I19" s="6" t="s">
        <v>941</v>
      </c>
      <c r="J19" s="6">
        <v>17677466729</v>
      </c>
      <c r="K19" s="6" t="s">
        <v>975</v>
      </c>
      <c r="L19" s="30"/>
      <c r="M19" s="30"/>
      <c r="N19" s="30"/>
      <c r="O19" s="30"/>
      <c r="P19" s="30"/>
    </row>
    <row r="20" spans="1:16" ht="30" customHeight="1" x14ac:dyDescent="0.25">
      <c r="A20" s="19">
        <v>18</v>
      </c>
      <c r="B20" s="4" t="s">
        <v>945</v>
      </c>
      <c r="C20" s="4" t="s">
        <v>889</v>
      </c>
      <c r="D20" s="140"/>
      <c r="E20" s="143"/>
      <c r="F20" s="6">
        <v>1810011056</v>
      </c>
      <c r="G20" s="6" t="s">
        <v>976</v>
      </c>
      <c r="H20" s="6" t="s">
        <v>287</v>
      </c>
      <c r="I20" s="6" t="s">
        <v>941</v>
      </c>
      <c r="J20" s="6">
        <v>19804596550</v>
      </c>
      <c r="K20" s="6" t="s">
        <v>977</v>
      </c>
      <c r="L20" s="30"/>
      <c r="M20" s="30"/>
      <c r="N20" s="30"/>
      <c r="O20" s="30"/>
      <c r="P20" s="30"/>
    </row>
    <row r="21" spans="1:16" ht="30" customHeight="1" x14ac:dyDescent="0.25">
      <c r="A21" s="19">
        <v>19</v>
      </c>
      <c r="B21" s="4" t="s">
        <v>938</v>
      </c>
      <c r="C21" s="4" t="s">
        <v>889</v>
      </c>
      <c r="D21" s="140"/>
      <c r="E21" s="144"/>
      <c r="F21" s="6">
        <v>1810011018</v>
      </c>
      <c r="G21" s="6" t="s">
        <v>978</v>
      </c>
      <c r="H21" s="6" t="s">
        <v>271</v>
      </c>
      <c r="I21" s="6" t="s">
        <v>941</v>
      </c>
      <c r="J21" s="6">
        <v>18723907393</v>
      </c>
      <c r="K21" s="6" t="s">
        <v>979</v>
      </c>
      <c r="L21" s="30"/>
      <c r="M21" s="30"/>
      <c r="N21" s="30"/>
      <c r="O21" s="30"/>
      <c r="P21" s="30"/>
    </row>
    <row r="22" spans="1:16" s="17" customFormat="1" ht="30" customHeight="1" x14ac:dyDescent="0.25">
      <c r="A22" s="19">
        <v>20</v>
      </c>
      <c r="B22" s="4" t="s">
        <v>980</v>
      </c>
      <c r="C22" s="4" t="s">
        <v>980</v>
      </c>
      <c r="D22" s="139" t="s">
        <v>269</v>
      </c>
      <c r="E22" s="142">
        <f>COUNTA(M22:M31)/10</f>
        <v>0.1</v>
      </c>
      <c r="F22" s="6">
        <v>1810011016</v>
      </c>
      <c r="G22" s="6" t="s">
        <v>981</v>
      </c>
      <c r="H22" s="6" t="s">
        <v>271</v>
      </c>
      <c r="I22" s="6" t="s">
        <v>941</v>
      </c>
      <c r="J22" s="6">
        <v>18277216486</v>
      </c>
      <c r="K22" s="6" t="s">
        <v>982</v>
      </c>
      <c r="L22" s="30"/>
      <c r="M22" s="30" t="s">
        <v>983</v>
      </c>
      <c r="N22" s="30">
        <v>10</v>
      </c>
      <c r="O22" s="30" t="s">
        <v>984</v>
      </c>
      <c r="P22" s="30" t="s">
        <v>985</v>
      </c>
    </row>
    <row r="23" spans="1:16" ht="30" customHeight="1" x14ac:dyDescent="0.25">
      <c r="A23" s="19">
        <v>21</v>
      </c>
      <c r="B23" s="4" t="s">
        <v>980</v>
      </c>
      <c r="C23" s="4" t="s">
        <v>980</v>
      </c>
      <c r="D23" s="140"/>
      <c r="E23" s="143"/>
      <c r="F23" s="6">
        <v>1810011022</v>
      </c>
      <c r="G23" s="6" t="s">
        <v>986</v>
      </c>
      <c r="H23" s="6" t="s">
        <v>287</v>
      </c>
      <c r="I23" s="6" t="s">
        <v>941</v>
      </c>
      <c r="J23" s="6">
        <v>15107828669</v>
      </c>
      <c r="K23" s="6" t="s">
        <v>987</v>
      </c>
      <c r="L23" s="30"/>
      <c r="M23" s="30"/>
      <c r="N23" s="30"/>
      <c r="O23" s="30"/>
      <c r="P23" s="30"/>
    </row>
    <row r="24" spans="1:16" ht="30" customHeight="1" x14ac:dyDescent="0.25">
      <c r="A24" s="19">
        <v>22</v>
      </c>
      <c r="B24" s="4" t="s">
        <v>980</v>
      </c>
      <c r="C24" s="4" t="s">
        <v>980</v>
      </c>
      <c r="D24" s="140"/>
      <c r="E24" s="143"/>
      <c r="F24" s="6">
        <v>1810011028</v>
      </c>
      <c r="G24" s="6" t="s">
        <v>988</v>
      </c>
      <c r="H24" s="6" t="s">
        <v>287</v>
      </c>
      <c r="I24" s="6" t="s">
        <v>941</v>
      </c>
      <c r="J24" s="6">
        <v>18178447190</v>
      </c>
      <c r="K24" s="6" t="s">
        <v>989</v>
      </c>
      <c r="L24" s="30" t="s">
        <v>57</v>
      </c>
      <c r="M24" s="30"/>
      <c r="N24" s="30"/>
      <c r="O24" s="30"/>
      <c r="P24" s="30"/>
    </row>
    <row r="25" spans="1:16" ht="30" customHeight="1" x14ac:dyDescent="0.25">
      <c r="A25" s="19">
        <v>23</v>
      </c>
      <c r="B25" s="4" t="s">
        <v>980</v>
      </c>
      <c r="C25" s="4" t="s">
        <v>980</v>
      </c>
      <c r="D25" s="140"/>
      <c r="E25" s="143"/>
      <c r="F25" s="6">
        <v>1810011030</v>
      </c>
      <c r="G25" s="6" t="s">
        <v>990</v>
      </c>
      <c r="H25" s="6" t="s">
        <v>287</v>
      </c>
      <c r="I25" s="6" t="s">
        <v>941</v>
      </c>
      <c r="J25" s="6">
        <v>15177673426</v>
      </c>
      <c r="K25" s="6" t="s">
        <v>991</v>
      </c>
      <c r="L25" s="30"/>
      <c r="M25" s="30"/>
      <c r="N25" s="30"/>
      <c r="O25" s="30"/>
      <c r="P25" s="30"/>
    </row>
    <row r="26" spans="1:16" ht="30" customHeight="1" x14ac:dyDescent="0.25">
      <c r="A26" s="19">
        <v>24</v>
      </c>
      <c r="B26" s="4" t="s">
        <v>980</v>
      </c>
      <c r="C26" s="4" t="s">
        <v>980</v>
      </c>
      <c r="D26" s="140"/>
      <c r="E26" s="143"/>
      <c r="F26" s="6">
        <v>1810011032</v>
      </c>
      <c r="G26" s="6" t="s">
        <v>992</v>
      </c>
      <c r="H26" s="6" t="s">
        <v>287</v>
      </c>
      <c r="I26" s="6" t="s">
        <v>941</v>
      </c>
      <c r="J26" s="6">
        <v>18378724030</v>
      </c>
      <c r="K26" s="6" t="s">
        <v>993</v>
      </c>
      <c r="L26" s="30"/>
      <c r="M26" s="30"/>
      <c r="N26" s="30"/>
      <c r="O26" s="30"/>
      <c r="P26" s="30"/>
    </row>
    <row r="27" spans="1:16" ht="30" customHeight="1" x14ac:dyDescent="0.25">
      <c r="A27" s="19">
        <v>25</v>
      </c>
      <c r="B27" s="4" t="s">
        <v>980</v>
      </c>
      <c r="C27" s="4" t="s">
        <v>980</v>
      </c>
      <c r="D27" s="140"/>
      <c r="E27" s="143"/>
      <c r="F27" s="6">
        <v>1810011034</v>
      </c>
      <c r="G27" s="6" t="s">
        <v>994</v>
      </c>
      <c r="H27" s="6" t="s">
        <v>287</v>
      </c>
      <c r="I27" s="6" t="s">
        <v>941</v>
      </c>
      <c r="J27" s="6">
        <v>18073884209</v>
      </c>
      <c r="K27" s="6" t="s">
        <v>995</v>
      </c>
      <c r="L27" s="30"/>
      <c r="M27" s="30"/>
      <c r="N27" s="30"/>
      <c r="O27" s="30"/>
      <c r="P27" s="30"/>
    </row>
    <row r="28" spans="1:16" ht="30" customHeight="1" x14ac:dyDescent="0.25">
      <c r="A28" s="19">
        <v>26</v>
      </c>
      <c r="B28" s="4" t="s">
        <v>980</v>
      </c>
      <c r="C28" s="4" t="s">
        <v>980</v>
      </c>
      <c r="D28" s="140"/>
      <c r="E28" s="143"/>
      <c r="F28" s="6">
        <v>1810011039</v>
      </c>
      <c r="G28" s="6" t="s">
        <v>996</v>
      </c>
      <c r="H28" s="6" t="s">
        <v>287</v>
      </c>
      <c r="I28" s="6" t="s">
        <v>941</v>
      </c>
      <c r="J28" s="6">
        <v>18877666820</v>
      </c>
      <c r="K28" s="6" t="s">
        <v>997</v>
      </c>
      <c r="L28" s="30"/>
      <c r="M28" s="30"/>
      <c r="N28" s="30"/>
      <c r="O28" s="30"/>
      <c r="P28" s="30"/>
    </row>
    <row r="29" spans="1:16" ht="30" customHeight="1" x14ac:dyDescent="0.25">
      <c r="A29" s="19">
        <v>27</v>
      </c>
      <c r="B29" s="4" t="s">
        <v>980</v>
      </c>
      <c r="C29" s="4" t="s">
        <v>980</v>
      </c>
      <c r="D29" s="140"/>
      <c r="E29" s="143"/>
      <c r="F29" s="6">
        <v>1810011048</v>
      </c>
      <c r="G29" s="6" t="s">
        <v>177</v>
      </c>
      <c r="H29" s="6" t="s">
        <v>287</v>
      </c>
      <c r="I29" s="6" t="s">
        <v>941</v>
      </c>
      <c r="J29" s="6">
        <v>13481884811</v>
      </c>
      <c r="K29" s="6" t="s">
        <v>998</v>
      </c>
      <c r="L29" s="30" t="s">
        <v>40</v>
      </c>
      <c r="M29" s="30"/>
      <c r="N29" s="30"/>
      <c r="O29" s="30"/>
      <c r="P29" s="30"/>
    </row>
    <row r="30" spans="1:16" ht="30" customHeight="1" x14ac:dyDescent="0.25">
      <c r="A30" s="19">
        <v>28</v>
      </c>
      <c r="B30" s="4" t="s">
        <v>980</v>
      </c>
      <c r="C30" s="4" t="s">
        <v>980</v>
      </c>
      <c r="D30" s="140"/>
      <c r="E30" s="143"/>
      <c r="F30" s="6">
        <v>1810011049</v>
      </c>
      <c r="G30" s="6" t="s">
        <v>172</v>
      </c>
      <c r="H30" s="6" t="s">
        <v>287</v>
      </c>
      <c r="I30" s="6" t="s">
        <v>941</v>
      </c>
      <c r="J30" s="6">
        <v>18076413829</v>
      </c>
      <c r="K30" s="6" t="s">
        <v>999</v>
      </c>
      <c r="L30" s="30" t="s">
        <v>40</v>
      </c>
      <c r="M30" s="30"/>
      <c r="N30" s="30"/>
      <c r="O30" s="30"/>
      <c r="P30" s="30"/>
    </row>
    <row r="31" spans="1:16" ht="30" customHeight="1" x14ac:dyDescent="0.25">
      <c r="A31" s="19">
        <v>29</v>
      </c>
      <c r="B31" s="4" t="s">
        <v>980</v>
      </c>
      <c r="C31" s="4" t="s">
        <v>980</v>
      </c>
      <c r="D31" s="141"/>
      <c r="E31" s="144"/>
      <c r="F31" s="6">
        <v>1810011057</v>
      </c>
      <c r="G31" s="6" t="s">
        <v>1000</v>
      </c>
      <c r="H31" s="6" t="s">
        <v>287</v>
      </c>
      <c r="I31" s="6" t="s">
        <v>941</v>
      </c>
      <c r="J31" s="6">
        <v>18978540160</v>
      </c>
      <c r="K31" s="6" t="s">
        <v>1001</v>
      </c>
      <c r="L31" s="30"/>
      <c r="M31" s="30"/>
      <c r="N31" s="30"/>
      <c r="O31" s="30"/>
      <c r="P31" s="30"/>
    </row>
    <row r="32" spans="1:16" ht="30" customHeight="1" x14ac:dyDescent="0.25">
      <c r="A32" s="19">
        <v>30</v>
      </c>
      <c r="B32" s="4" t="s">
        <v>794</v>
      </c>
      <c r="C32" s="19" t="s">
        <v>880</v>
      </c>
      <c r="D32" s="139" t="s">
        <v>269</v>
      </c>
      <c r="E32" s="142">
        <f>COUNTA(M32:M41)/10</f>
        <v>0</v>
      </c>
      <c r="F32" s="6">
        <v>1810011017</v>
      </c>
      <c r="G32" s="6" t="s">
        <v>176</v>
      </c>
      <c r="H32" s="6" t="s">
        <v>271</v>
      </c>
      <c r="I32" s="6" t="s">
        <v>941</v>
      </c>
      <c r="J32" s="6">
        <v>18278146621</v>
      </c>
      <c r="K32" s="6" t="s">
        <v>1002</v>
      </c>
      <c r="L32" s="30" t="s">
        <v>40</v>
      </c>
      <c r="M32" s="30"/>
      <c r="N32" s="30"/>
      <c r="O32" s="30"/>
      <c r="P32" s="30"/>
    </row>
    <row r="33" spans="1:16" ht="30" customHeight="1" x14ac:dyDescent="0.25">
      <c r="A33" s="19">
        <v>31</v>
      </c>
      <c r="B33" s="4" t="s">
        <v>945</v>
      </c>
      <c r="C33" s="19" t="s">
        <v>880</v>
      </c>
      <c r="D33" s="140"/>
      <c r="E33" s="143"/>
      <c r="F33" s="6">
        <v>1810011019</v>
      </c>
      <c r="G33" s="6" t="s">
        <v>1003</v>
      </c>
      <c r="H33" s="6" t="s">
        <v>1004</v>
      </c>
      <c r="I33" s="6" t="s">
        <v>941</v>
      </c>
      <c r="J33" s="6">
        <v>15078267872</v>
      </c>
      <c r="K33" s="6" t="s">
        <v>1005</v>
      </c>
      <c r="L33" s="30"/>
      <c r="M33" s="30"/>
      <c r="N33" s="30"/>
      <c r="O33" s="30"/>
      <c r="P33" s="30"/>
    </row>
    <row r="34" spans="1:16" ht="30" customHeight="1" x14ac:dyDescent="0.25">
      <c r="A34" s="19">
        <v>32</v>
      </c>
      <c r="B34" s="4" t="s">
        <v>961</v>
      </c>
      <c r="C34" s="19" t="s">
        <v>880</v>
      </c>
      <c r="D34" s="140"/>
      <c r="E34" s="143"/>
      <c r="F34" s="6">
        <v>1810011023</v>
      </c>
      <c r="G34" s="6" t="s">
        <v>1006</v>
      </c>
      <c r="H34" s="6" t="s">
        <v>287</v>
      </c>
      <c r="I34" s="6" t="s">
        <v>941</v>
      </c>
      <c r="J34" s="6">
        <v>17878011651</v>
      </c>
      <c r="K34" s="6" t="s">
        <v>1007</v>
      </c>
      <c r="L34" s="30"/>
      <c r="M34" s="30"/>
      <c r="N34" s="30"/>
      <c r="O34" s="30"/>
      <c r="P34" s="30"/>
    </row>
    <row r="35" spans="1:16" ht="30" customHeight="1" x14ac:dyDescent="0.25">
      <c r="A35" s="19">
        <v>33</v>
      </c>
      <c r="B35" s="4" t="s">
        <v>973</v>
      </c>
      <c r="C35" s="19" t="s">
        <v>880</v>
      </c>
      <c r="D35" s="140"/>
      <c r="E35" s="143"/>
      <c r="F35" s="6">
        <v>1810011024</v>
      </c>
      <c r="G35" s="6" t="s">
        <v>1008</v>
      </c>
      <c r="H35" s="6" t="s">
        <v>287</v>
      </c>
      <c r="I35" s="6" t="s">
        <v>941</v>
      </c>
      <c r="J35" s="6">
        <v>13657851876</v>
      </c>
      <c r="K35" s="6" t="s">
        <v>1009</v>
      </c>
      <c r="L35" s="30"/>
      <c r="M35" s="30"/>
      <c r="N35" s="30"/>
      <c r="O35" s="30"/>
      <c r="P35" s="30"/>
    </row>
    <row r="36" spans="1:16" ht="30" customHeight="1" x14ac:dyDescent="0.25">
      <c r="A36" s="19">
        <v>34</v>
      </c>
      <c r="B36" s="4" t="s">
        <v>961</v>
      </c>
      <c r="C36" s="19" t="s">
        <v>880</v>
      </c>
      <c r="D36" s="140"/>
      <c r="E36" s="143"/>
      <c r="F36" s="6">
        <v>1810011025</v>
      </c>
      <c r="G36" s="6" t="s">
        <v>167</v>
      </c>
      <c r="H36" s="6" t="s">
        <v>287</v>
      </c>
      <c r="I36" s="6" t="s">
        <v>941</v>
      </c>
      <c r="J36" s="6">
        <v>18278838641</v>
      </c>
      <c r="K36" s="6" t="s">
        <v>1010</v>
      </c>
      <c r="L36" s="30" t="s">
        <v>40</v>
      </c>
      <c r="M36" s="30"/>
      <c r="N36" s="30"/>
      <c r="O36" s="30"/>
      <c r="P36" s="30"/>
    </row>
    <row r="37" spans="1:16" ht="30" customHeight="1" x14ac:dyDescent="0.25">
      <c r="A37" s="19">
        <v>35</v>
      </c>
      <c r="B37" s="4" t="s">
        <v>973</v>
      </c>
      <c r="C37" s="19" t="s">
        <v>880</v>
      </c>
      <c r="D37" s="140"/>
      <c r="E37" s="143"/>
      <c r="F37" s="6">
        <v>1810011035</v>
      </c>
      <c r="G37" s="6" t="s">
        <v>1011</v>
      </c>
      <c r="H37" s="6" t="s">
        <v>287</v>
      </c>
      <c r="I37" s="6" t="s">
        <v>941</v>
      </c>
      <c r="J37" s="6">
        <v>13377447099</v>
      </c>
      <c r="K37" s="6" t="s">
        <v>1012</v>
      </c>
      <c r="L37" s="30"/>
      <c r="M37" s="30"/>
      <c r="N37" s="30"/>
      <c r="O37" s="30"/>
      <c r="P37" s="30"/>
    </row>
    <row r="38" spans="1:16" ht="30" customHeight="1" x14ac:dyDescent="0.25">
      <c r="A38" s="19">
        <v>36</v>
      </c>
      <c r="B38" s="4" t="s">
        <v>862</v>
      </c>
      <c r="C38" s="19" t="s">
        <v>880</v>
      </c>
      <c r="D38" s="140"/>
      <c r="E38" s="143"/>
      <c r="F38" s="6">
        <v>1810011036</v>
      </c>
      <c r="G38" s="6" t="s">
        <v>166</v>
      </c>
      <c r="H38" s="6" t="s">
        <v>287</v>
      </c>
      <c r="I38" s="6" t="s">
        <v>941</v>
      </c>
      <c r="J38" s="6">
        <v>15078262671</v>
      </c>
      <c r="K38" s="6" t="s">
        <v>1013</v>
      </c>
      <c r="L38" s="30" t="s">
        <v>40</v>
      </c>
      <c r="M38" s="30"/>
      <c r="N38" s="30"/>
      <c r="O38" s="30"/>
      <c r="P38" s="30"/>
    </row>
    <row r="39" spans="1:16" ht="30" customHeight="1" x14ac:dyDescent="0.25">
      <c r="A39" s="19">
        <v>37</v>
      </c>
      <c r="B39" s="4" t="s">
        <v>961</v>
      </c>
      <c r="C39" s="19" t="s">
        <v>880</v>
      </c>
      <c r="D39" s="140"/>
      <c r="E39" s="143"/>
      <c r="F39" s="6">
        <v>1810011037</v>
      </c>
      <c r="G39" s="6" t="s">
        <v>169</v>
      </c>
      <c r="H39" s="6" t="s">
        <v>287</v>
      </c>
      <c r="I39" s="6" t="s">
        <v>941</v>
      </c>
      <c r="J39" s="6">
        <v>17736632790</v>
      </c>
      <c r="K39" s="6" t="s">
        <v>1014</v>
      </c>
      <c r="L39" s="30" t="s">
        <v>40</v>
      </c>
      <c r="M39" s="30"/>
      <c r="N39" s="30"/>
      <c r="O39" s="30"/>
      <c r="P39" s="30"/>
    </row>
    <row r="40" spans="1:16" ht="30" customHeight="1" x14ac:dyDescent="0.25">
      <c r="A40" s="19">
        <v>38</v>
      </c>
      <c r="B40" s="4" t="s">
        <v>973</v>
      </c>
      <c r="C40" s="19" t="s">
        <v>880</v>
      </c>
      <c r="D40" s="140"/>
      <c r="E40" s="143"/>
      <c r="F40" s="6">
        <v>1810011038</v>
      </c>
      <c r="G40" s="6" t="s">
        <v>170</v>
      </c>
      <c r="H40" s="6" t="s">
        <v>287</v>
      </c>
      <c r="I40" s="6" t="s">
        <v>941</v>
      </c>
      <c r="J40" s="6">
        <v>18477412585</v>
      </c>
      <c r="K40" s="6" t="s">
        <v>1015</v>
      </c>
      <c r="L40" s="30" t="s">
        <v>40</v>
      </c>
      <c r="M40" s="30"/>
      <c r="N40" s="30"/>
      <c r="O40" s="30"/>
      <c r="P40" s="30"/>
    </row>
    <row r="41" spans="1:16" ht="30" customHeight="1" x14ac:dyDescent="0.25">
      <c r="A41" s="19">
        <v>39</v>
      </c>
      <c r="B41" s="4" t="s">
        <v>973</v>
      </c>
      <c r="C41" s="19" t="s">
        <v>880</v>
      </c>
      <c r="D41" s="141"/>
      <c r="E41" s="144"/>
      <c r="F41" s="6">
        <v>1810011040</v>
      </c>
      <c r="G41" s="6" t="s">
        <v>1016</v>
      </c>
      <c r="H41" s="6" t="s">
        <v>287</v>
      </c>
      <c r="I41" s="6" t="s">
        <v>941</v>
      </c>
      <c r="J41" s="6">
        <v>15778467639</v>
      </c>
      <c r="K41" s="6" t="s">
        <v>1017</v>
      </c>
      <c r="L41" s="30"/>
      <c r="M41" s="30"/>
      <c r="N41" s="30"/>
      <c r="O41" s="30"/>
      <c r="P41" s="30"/>
    </row>
    <row r="42" spans="1:16" ht="30" customHeight="1" x14ac:dyDescent="0.25">
      <c r="A42" s="19">
        <v>40</v>
      </c>
      <c r="B42" s="4" t="s">
        <v>961</v>
      </c>
      <c r="C42" s="19" t="s">
        <v>973</v>
      </c>
      <c r="D42" s="139" t="s">
        <v>269</v>
      </c>
      <c r="E42" s="142">
        <f>COUNTA(M42:M510)/10</f>
        <v>0</v>
      </c>
      <c r="F42" s="6">
        <v>1810011043</v>
      </c>
      <c r="G42" s="6" t="s">
        <v>1018</v>
      </c>
      <c r="H42" s="6" t="s">
        <v>287</v>
      </c>
      <c r="I42" s="6" t="s">
        <v>941</v>
      </c>
      <c r="J42" s="6">
        <v>15777505227</v>
      </c>
      <c r="K42" s="6" t="s">
        <v>1019</v>
      </c>
      <c r="L42" s="30"/>
      <c r="M42" s="30"/>
      <c r="N42" s="30"/>
      <c r="O42" s="30"/>
      <c r="P42" s="30"/>
    </row>
    <row r="43" spans="1:16" ht="30" customHeight="1" x14ac:dyDescent="0.25">
      <c r="A43" s="19">
        <v>41</v>
      </c>
      <c r="B43" s="4" t="s">
        <v>828</v>
      </c>
      <c r="C43" s="19" t="s">
        <v>973</v>
      </c>
      <c r="D43" s="140"/>
      <c r="E43" s="143"/>
      <c r="F43" s="6">
        <v>1810011044</v>
      </c>
      <c r="G43" s="6" t="s">
        <v>1020</v>
      </c>
      <c r="H43" s="6" t="s">
        <v>287</v>
      </c>
      <c r="I43" s="6" t="s">
        <v>941</v>
      </c>
      <c r="J43" s="6">
        <v>18178897845</v>
      </c>
      <c r="K43" s="6" t="s">
        <v>1021</v>
      </c>
      <c r="L43" s="30"/>
      <c r="M43" s="30"/>
      <c r="N43" s="30"/>
      <c r="O43" s="30"/>
      <c r="P43" s="30"/>
    </row>
    <row r="44" spans="1:16" ht="30" customHeight="1" x14ac:dyDescent="0.25">
      <c r="A44" s="19">
        <v>42</v>
      </c>
      <c r="B44" s="4" t="s">
        <v>862</v>
      </c>
      <c r="C44" s="19" t="s">
        <v>973</v>
      </c>
      <c r="D44" s="140"/>
      <c r="E44" s="143"/>
      <c r="F44" s="6">
        <v>1810011045</v>
      </c>
      <c r="G44" s="6" t="s">
        <v>171</v>
      </c>
      <c r="H44" s="6" t="s">
        <v>287</v>
      </c>
      <c r="I44" s="6" t="s">
        <v>941</v>
      </c>
      <c r="J44" s="6">
        <v>18376875274</v>
      </c>
      <c r="K44" s="6" t="s">
        <v>1022</v>
      </c>
      <c r="L44" s="30" t="s">
        <v>40</v>
      </c>
      <c r="M44" s="30"/>
      <c r="N44" s="30"/>
      <c r="O44" s="30"/>
      <c r="P44" s="30"/>
    </row>
    <row r="45" spans="1:16" ht="30" customHeight="1" x14ac:dyDescent="0.25">
      <c r="A45" s="19">
        <v>43</v>
      </c>
      <c r="B45" s="4" t="s">
        <v>973</v>
      </c>
      <c r="C45" s="19" t="s">
        <v>973</v>
      </c>
      <c r="D45" s="140"/>
      <c r="E45" s="143"/>
      <c r="F45" s="6">
        <v>1810011046</v>
      </c>
      <c r="G45" s="6" t="s">
        <v>1023</v>
      </c>
      <c r="H45" s="6" t="s">
        <v>287</v>
      </c>
      <c r="I45" s="6" t="s">
        <v>941</v>
      </c>
      <c r="J45" s="6">
        <v>15177211514</v>
      </c>
      <c r="K45" s="6" t="s">
        <v>1024</v>
      </c>
      <c r="L45" s="30" t="s">
        <v>59</v>
      </c>
      <c r="M45" s="30"/>
      <c r="N45" s="30"/>
      <c r="O45" s="30"/>
      <c r="P45" s="30"/>
    </row>
    <row r="46" spans="1:16" ht="30" customHeight="1" x14ac:dyDescent="0.25">
      <c r="A46" s="19">
        <v>44</v>
      </c>
      <c r="B46" s="4" t="s">
        <v>961</v>
      </c>
      <c r="C46" s="19" t="s">
        <v>973</v>
      </c>
      <c r="D46" s="140"/>
      <c r="E46" s="143"/>
      <c r="F46" s="6">
        <v>1810011047</v>
      </c>
      <c r="G46" s="6" t="s">
        <v>1025</v>
      </c>
      <c r="H46" s="6" t="s">
        <v>287</v>
      </c>
      <c r="I46" s="6" t="s">
        <v>941</v>
      </c>
      <c r="J46" s="6">
        <v>15277271975</v>
      </c>
      <c r="K46" s="6" t="s">
        <v>1026</v>
      </c>
      <c r="L46" s="30"/>
      <c r="M46" s="30"/>
      <c r="N46" s="30"/>
      <c r="O46" s="30"/>
      <c r="P46" s="30"/>
    </row>
    <row r="47" spans="1:16" ht="30" customHeight="1" x14ac:dyDescent="0.25">
      <c r="A47" s="19">
        <v>45</v>
      </c>
      <c r="B47" s="4" t="s">
        <v>973</v>
      </c>
      <c r="C47" s="19" t="s">
        <v>973</v>
      </c>
      <c r="D47" s="140"/>
      <c r="E47" s="143"/>
      <c r="F47" s="6">
        <v>1810011058</v>
      </c>
      <c r="G47" s="6" t="s">
        <v>1027</v>
      </c>
      <c r="H47" s="6" t="s">
        <v>287</v>
      </c>
      <c r="I47" s="6" t="s">
        <v>941</v>
      </c>
      <c r="J47" s="6">
        <v>13878035437</v>
      </c>
      <c r="K47" s="6" t="s">
        <v>1028</v>
      </c>
      <c r="L47" s="30" t="s">
        <v>57</v>
      </c>
      <c r="M47" s="30"/>
      <c r="N47" s="30"/>
      <c r="O47" s="30"/>
      <c r="P47" s="30"/>
    </row>
    <row r="48" spans="1:16" ht="30" customHeight="1" x14ac:dyDescent="0.25">
      <c r="A48" s="19">
        <v>46</v>
      </c>
      <c r="B48" s="4" t="s">
        <v>961</v>
      </c>
      <c r="C48" s="19" t="s">
        <v>973</v>
      </c>
      <c r="D48" s="140"/>
      <c r="E48" s="143"/>
      <c r="F48" s="6">
        <v>1810011050</v>
      </c>
      <c r="G48" s="6" t="s">
        <v>168</v>
      </c>
      <c r="H48" s="6" t="s">
        <v>287</v>
      </c>
      <c r="I48" s="6" t="s">
        <v>941</v>
      </c>
      <c r="J48" s="6">
        <v>18977471294</v>
      </c>
      <c r="K48" s="6" t="s">
        <v>1029</v>
      </c>
      <c r="L48" s="30" t="s">
        <v>40</v>
      </c>
      <c r="M48" s="30"/>
      <c r="N48" s="30"/>
      <c r="O48" s="30"/>
      <c r="P48" s="30"/>
    </row>
    <row r="49" spans="1:16" ht="30" customHeight="1" x14ac:dyDescent="0.25">
      <c r="A49" s="19">
        <v>47</v>
      </c>
      <c r="B49" s="4" t="s">
        <v>973</v>
      </c>
      <c r="C49" s="19" t="s">
        <v>973</v>
      </c>
      <c r="D49" s="140"/>
      <c r="E49" s="143"/>
      <c r="F49" s="6">
        <v>1810011052</v>
      </c>
      <c r="G49" s="6" t="s">
        <v>1030</v>
      </c>
      <c r="H49" s="6" t="s">
        <v>287</v>
      </c>
      <c r="I49" s="6" t="s">
        <v>941</v>
      </c>
      <c r="J49" s="6">
        <v>19978363832</v>
      </c>
      <c r="K49" s="6" t="s">
        <v>1031</v>
      </c>
      <c r="L49" s="30"/>
      <c r="M49" s="30"/>
      <c r="N49" s="30"/>
      <c r="O49" s="30"/>
      <c r="P49" s="30"/>
    </row>
    <row r="50" spans="1:16" ht="30" customHeight="1" x14ac:dyDescent="0.25">
      <c r="A50" s="19">
        <v>48</v>
      </c>
      <c r="B50" s="4" t="s">
        <v>862</v>
      </c>
      <c r="C50" s="19" t="s">
        <v>973</v>
      </c>
      <c r="D50" s="140"/>
      <c r="E50" s="143"/>
      <c r="F50" s="6">
        <v>1810011053</v>
      </c>
      <c r="G50" s="6" t="s">
        <v>1032</v>
      </c>
      <c r="H50" s="6" t="s">
        <v>287</v>
      </c>
      <c r="I50" s="6" t="s">
        <v>941</v>
      </c>
      <c r="J50" s="6">
        <v>18307821109</v>
      </c>
      <c r="K50" s="6" t="s">
        <v>1033</v>
      </c>
      <c r="L50" s="30" t="s">
        <v>59</v>
      </c>
      <c r="M50" s="30"/>
      <c r="N50" s="30"/>
      <c r="O50" s="30"/>
      <c r="P50" s="30"/>
    </row>
    <row r="51" spans="1:16" ht="30" customHeight="1" x14ac:dyDescent="0.25">
      <c r="A51" s="19">
        <v>49</v>
      </c>
      <c r="B51" s="4" t="s">
        <v>797</v>
      </c>
      <c r="C51" s="19" t="s">
        <v>973</v>
      </c>
      <c r="D51" s="141"/>
      <c r="E51" s="144"/>
      <c r="F51" s="6">
        <v>1810011054</v>
      </c>
      <c r="G51" s="6" t="s">
        <v>1034</v>
      </c>
      <c r="H51" s="6" t="s">
        <v>287</v>
      </c>
      <c r="I51" s="6" t="s">
        <v>941</v>
      </c>
      <c r="J51" s="6">
        <v>13367827622</v>
      </c>
      <c r="K51" s="6" t="s">
        <v>1035</v>
      </c>
      <c r="L51" s="30" t="s">
        <v>57</v>
      </c>
      <c r="M51" s="30"/>
      <c r="N51" s="30"/>
      <c r="O51" s="30"/>
      <c r="P51" s="30"/>
    </row>
    <row r="52" spans="1:16" ht="30" customHeight="1" x14ac:dyDescent="0.25">
      <c r="A52" s="19">
        <v>50</v>
      </c>
      <c r="B52" s="4" t="s">
        <v>862</v>
      </c>
      <c r="C52" s="30"/>
      <c r="D52" s="139" t="s">
        <v>1036</v>
      </c>
      <c r="E52" s="12"/>
      <c r="F52" s="6">
        <v>1810011051</v>
      </c>
      <c r="G52" s="6" t="s">
        <v>1037</v>
      </c>
      <c r="H52" s="6" t="s">
        <v>287</v>
      </c>
      <c r="I52" s="6" t="s">
        <v>941</v>
      </c>
      <c r="J52" s="6">
        <v>19877259120</v>
      </c>
      <c r="K52" s="6" t="s">
        <v>1038</v>
      </c>
      <c r="L52" s="30" t="s">
        <v>57</v>
      </c>
      <c r="M52" s="31"/>
      <c r="N52" s="31"/>
      <c r="O52" s="31"/>
      <c r="P52" s="31"/>
    </row>
    <row r="53" spans="1:16" ht="30" customHeight="1" x14ac:dyDescent="0.25">
      <c r="A53" s="19">
        <v>51</v>
      </c>
      <c r="B53" s="4" t="s">
        <v>961</v>
      </c>
      <c r="C53" s="30"/>
      <c r="D53" s="140"/>
      <c r="E53" s="14"/>
      <c r="F53" s="6">
        <v>1810011042</v>
      </c>
      <c r="G53" s="6" t="s">
        <v>175</v>
      </c>
      <c r="H53" s="6" t="s">
        <v>287</v>
      </c>
      <c r="I53" s="6" t="s">
        <v>941</v>
      </c>
      <c r="J53" s="6">
        <v>19877258976</v>
      </c>
      <c r="K53" s="6" t="s">
        <v>1039</v>
      </c>
      <c r="L53" s="30" t="s">
        <v>40</v>
      </c>
      <c r="M53" s="32"/>
      <c r="N53" s="32"/>
      <c r="O53" s="32"/>
      <c r="P53" s="32"/>
    </row>
    <row r="54" spans="1:16" ht="30" customHeight="1" x14ac:dyDescent="0.25">
      <c r="A54" s="19">
        <v>52</v>
      </c>
      <c r="B54" s="4" t="s">
        <v>945</v>
      </c>
      <c r="C54" s="4"/>
      <c r="D54" s="141"/>
      <c r="E54" s="15"/>
      <c r="F54" s="6">
        <v>1810011011</v>
      </c>
      <c r="G54" s="6" t="s">
        <v>1040</v>
      </c>
      <c r="H54" s="6" t="s">
        <v>271</v>
      </c>
      <c r="I54" s="6" t="s">
        <v>941</v>
      </c>
      <c r="J54" s="6">
        <v>13203826159</v>
      </c>
      <c r="K54" s="6" t="s">
        <v>1041</v>
      </c>
      <c r="L54" s="30"/>
      <c r="M54" s="30"/>
      <c r="N54" s="30"/>
      <c r="O54" s="30"/>
      <c r="P54" s="30"/>
    </row>
  </sheetData>
  <mergeCells count="13">
    <mergeCell ref="D32:D41"/>
    <mergeCell ref="D42:D51"/>
    <mergeCell ref="D52:D54"/>
    <mergeCell ref="E3:E12"/>
    <mergeCell ref="E13:E21"/>
    <mergeCell ref="E22:E31"/>
    <mergeCell ref="E32:E41"/>
    <mergeCell ref="E42:E51"/>
    <mergeCell ref="A1:O1"/>
    <mergeCell ref="C2:D2"/>
    <mergeCell ref="D3:D12"/>
    <mergeCell ref="D13:D21"/>
    <mergeCell ref="D22:D31"/>
  </mergeCells>
  <phoneticPr fontId="33" type="noConversion"/>
  <dataValidations count="1">
    <dataValidation type="list" allowBlank="1" showInputMessage="1" showErrorMessage="1" sqref="H21 H22 H23 H32 H33 H54 H3:H13 H14:H17" xr:uid="{00000000-0002-0000-0700-000000000000}">
      <formula1>"男,女"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6 1 p U 0 A 1 / r e k A A A A 9 Q A A A B I A H A B D b 2 5 m a W c v U G F j a 2 F n Z S 5 4 b W w g o h g A K K A U A A A A A A A A A A A A A A A A A A A A A A A A A A A A h Y 8 x D o I w G I W v Q r r T A k a D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O 8 j P F 8 M U 4 C M n V Q K P 3 l 0 c i e 9 K e E v K 9 t 3 w l 6 q f x 8 D W S K Q N 4 X 6 A N Q S w M E F A A C A A g A 1 6 1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t a V M o i k e 4 D g A A A B E A A A A T A B w A R m 9 y b X V s Y X M v U 2 V j d G l v b j E u b S C i G A A o o B Q A A A A A A A A A A A A A A A A A A A A A A A A A A A A r T k 0 u y c z P U w i G 0 I b W A F B L A Q I t A B Q A A g A I A N e t a V N A N f 6 3 p A A A A P U A A A A S A A A A A A A A A A A A A A A A A A A A A A B D b 2 5 m a W c v U G F j a 2 F n Z S 5 4 b W x Q S w E C L Q A U A A I A C A D X r W l T D 8 r p q 6 Q A A A D p A A A A E w A A A A A A A A A A A A A A A A D w A A A A W 0 N v b n R l b n R f V H l w Z X N d L n h t b F B L A Q I t A B Q A A g A I A N e t a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/ c G h G T z o R Z / L I Z I R e 2 5 k A A A A A A I A A A A A A B B m A A A A A Q A A I A A A A A E m g / A R J h W m W 3 R n 0 I + 4 0 J q L 1 8 T G 2 4 g R m F 0 f C Q Y A T 8 n g A A A A A A 6 A A A A A A g A A I A A A A P a f T I a J 7 t H S O s T Y t p D j e z 1 r b s T L w G U D Q 1 V s p m 5 c D W q i U A A A A D i H n d M c Z U v 1 V D B 6 l f q Z 4 A B n K m 8 0 u k e z F T 6 P r / c X z 9 o e d I t P N P Q r + C t v w H A B b X G 9 Z W n X i F p c 4 i v M v j m Y K 5 I y I 7 B s r 2 j E K X i Y e V D T g y 3 l W f a 3 Q A A A A L u i 8 6 A Q C c c L G e l e l x Q F a q i + 4 j z 1 R o G V n V K a n + t l 0 V n Q h w b W j B A W i 5 O n l a u 5 l 0 U E B X j x s c w s 5 L W U A R k D k 8 I x 4 x w = < / D a t a M a s h u p > 
</file>

<file path=customXml/itemProps1.xml><?xml version="1.0" encoding="utf-8"?>
<ds:datastoreItem xmlns:ds="http://schemas.openxmlformats.org/officeDocument/2006/customXml" ds:itemID="{9DC68D93-9C23-4F08-870B-D0CD1D4A06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汇总表</vt:lpstr>
      <vt:lpstr>重点群体</vt:lpstr>
      <vt:lpstr>财管职教181班（58）</vt:lpstr>
      <vt:lpstr>Sheet8</vt:lpstr>
      <vt:lpstr>物管职教181班（57）</vt:lpstr>
      <vt:lpstr>计科职教181班（60）</vt:lpstr>
      <vt:lpstr>计科对口181班（58）</vt:lpstr>
      <vt:lpstr>汽服对口181班（58）</vt:lpstr>
      <vt:lpstr>汽服职教181班（52）</vt:lpstr>
      <vt:lpstr>汽服专升本201（45）</vt:lpstr>
      <vt:lpstr>汽服专升本202（41）</vt:lpstr>
      <vt:lpstr>数控技术191、192班（61）</vt:lpstr>
      <vt:lpstr>汽修191（23）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2015-06-05T18:19:00Z</dcterms:created>
  <dcterms:modified xsi:type="dcterms:W3CDTF">2022-03-25T04:20:25Z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129AF2B1A8A04FD38C3CBE1D974273D8</vt:lpwstr>
  </property>
  <property fmtid="{D5CDD505-2E9C-101B-9397-08002B2CF9AE}" pid="3" name="KSOProductBuildVer">
    <vt:lpwstr>2052-11.1.0.11566</vt:lpwstr>
  </property>
</Properties>
</file>