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9200" windowHeight="11490" tabRatio="798" activeTab="4"/>
  </bookViews>
  <sheets>
    <sheet name="Данные" sheetId="1" r:id="rId1"/>
    <sheet name="Сводная таблица по качественном" sheetId="3" r:id="rId2"/>
    <sheet name="Сводные таблица по количетвен" sheetId="4" r:id="rId3"/>
    <sheet name="лр4" sheetId="5" r:id="rId4"/>
    <sheet name="лр3" sheetId="6" r:id="rId5"/>
  </sheets>
  <calcPr calcId="162913"/>
  <pivotCaches>
    <pivotCache cacheId="1" r:id="rId6"/>
  </pivotCaches>
</workbook>
</file>

<file path=xl/calcChain.xml><?xml version="1.0" encoding="utf-8"?>
<calcChain xmlns="http://schemas.openxmlformats.org/spreadsheetml/2006/main">
  <c r="C25" i="6" l="1"/>
  <c r="C17" i="6"/>
  <c r="C18" i="6"/>
  <c r="C19" i="6"/>
  <c r="C20" i="6"/>
  <c r="C21" i="6"/>
  <c r="C22" i="6"/>
  <c r="C23" i="6"/>
  <c r="C16" i="6"/>
  <c r="F20" i="5"/>
  <c r="E20" i="5"/>
  <c r="F18" i="6"/>
  <c r="D21" i="6"/>
  <c r="B17" i="6"/>
  <c r="B19" i="6"/>
  <c r="B21" i="6"/>
  <c r="B23" i="6"/>
  <c r="B18" i="6"/>
  <c r="B20" i="6"/>
  <c r="B22" i="6"/>
  <c r="B16" i="6"/>
</calcChain>
</file>

<file path=xl/sharedStrings.xml><?xml version="1.0" encoding="utf-8"?>
<sst xmlns="http://schemas.openxmlformats.org/spreadsheetml/2006/main" count="134" uniqueCount="72">
  <si>
    <t>Легенда</t>
  </si>
  <si>
    <t>Win rate %</t>
  </si>
  <si>
    <t>Pick rate %</t>
  </si>
  <si>
    <t>Total games</t>
  </si>
  <si>
    <t>Level</t>
  </si>
  <si>
    <t>Rank</t>
  </si>
  <si>
    <t>Conduit</t>
  </si>
  <si>
    <t xml:space="preserve">Bronze3 </t>
  </si>
  <si>
    <t>Horizon</t>
  </si>
  <si>
    <t>Gold3</t>
  </si>
  <si>
    <t>Bangalore</t>
  </si>
  <si>
    <t>Silver2</t>
  </si>
  <si>
    <t>Revenant</t>
  </si>
  <si>
    <t>Silver4</t>
  </si>
  <si>
    <t>Pathfinder</t>
  </si>
  <si>
    <t>Gold4</t>
  </si>
  <si>
    <t>Loba</t>
  </si>
  <si>
    <t>Bronze2</t>
  </si>
  <si>
    <t>Bloodhound</t>
  </si>
  <si>
    <t>Rookie1</t>
  </si>
  <si>
    <t>Catalyst</t>
  </si>
  <si>
    <t>Diamond2</t>
  </si>
  <si>
    <t>Wraith</t>
  </si>
  <si>
    <t>Lifeline</t>
  </si>
  <si>
    <t>Octane</t>
  </si>
  <si>
    <t>Rampart</t>
  </si>
  <si>
    <t>Crypto</t>
  </si>
  <si>
    <t>Newcastle</t>
  </si>
  <si>
    <t>Mad Maggie</t>
  </si>
  <si>
    <t>Wattson</t>
  </si>
  <si>
    <t>Valkyrie</t>
  </si>
  <si>
    <t>Gibraltar</t>
  </si>
  <si>
    <t>Fuse</t>
  </si>
  <si>
    <t>Ash</t>
  </si>
  <si>
    <t>Vantage</t>
  </si>
  <si>
    <t>Mirage</t>
  </si>
  <si>
    <t>Caustic</t>
  </si>
  <si>
    <t>Ballistic</t>
  </si>
  <si>
    <t>Seer</t>
  </si>
  <si>
    <t>Названия строк</t>
  </si>
  <si>
    <t>Общий итог</t>
  </si>
  <si>
    <t>0-4</t>
  </si>
  <si>
    <t>4-8</t>
  </si>
  <si>
    <t>8-12</t>
  </si>
  <si>
    <t>12-16</t>
  </si>
  <si>
    <t>16-20</t>
  </si>
  <si>
    <t>20-24</t>
  </si>
  <si>
    <t>Максимум по полю Level</t>
  </si>
  <si>
    <t>Максимум по полю Win rate %</t>
  </si>
  <si>
    <t>100-199</t>
  </si>
  <si>
    <t>300-399</t>
  </si>
  <si>
    <t>400-499</t>
  </si>
  <si>
    <t>500-599</t>
  </si>
  <si>
    <t>0,608-0,658</t>
  </si>
  <si>
    <t>0,658-0,708</t>
  </si>
  <si>
    <t>0,708-0,758</t>
  </si>
  <si>
    <t>0,758-0,808</t>
  </si>
  <si>
    <t>0,808-0,858</t>
  </si>
  <si>
    <t>Максимум по полю Total games</t>
  </si>
  <si>
    <t>Pick</t>
  </si>
  <si>
    <t>Win</t>
  </si>
  <si>
    <t>Минимум по полю Win rate %</t>
  </si>
  <si>
    <t>Максимум по полю Pick rate %</t>
  </si>
  <si>
    <t>№</t>
  </si>
  <si>
    <t>Корреляция</t>
  </si>
  <si>
    <t>Детерминация</t>
  </si>
  <si>
    <t>Количество по полю Win rate %</t>
  </si>
  <si>
    <t>Среднее по полю Win rate %2</t>
  </si>
  <si>
    <t>Смещенная дисперсия по полю Win rate %2</t>
  </si>
  <si>
    <t>сумма</t>
  </si>
  <si>
    <t>&lt;</t>
  </si>
  <si>
    <t>нет связи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</si>
</sst>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 applyBorder="0" applyProtection="0">
      <alignment horizontal="left"/>
    </xf>
    <xf numFmtId="0" fontId="2" fillId="0" borderId="0" applyBorder="0" applyProtection="0"/>
    <xf numFmtId="0" fontId="2" fillId="0" borderId="0" applyBorder="0" applyProtection="0">
      <alignment horizontal="left"/>
    </xf>
    <xf numFmtId="0" fontId="2" fillId="0" borderId="0" applyBorder="0" applyProtection="0"/>
    <xf numFmtId="0" fontId="1" fillId="0" borderId="0" applyBorder="0" applyProtection="0"/>
    <xf numFmtId="0" fontId="2" fillId="0" borderId="0" applyBorder="0" applyProtection="0"/>
  </cellStyleXfs>
  <cellXfs count="14">
    <xf numFmtId="0" fontId="0" fillId="0" borderId="0" xfId="0"/>
    <xf numFmtId="0" fontId="1" fillId="2" borderId="1" xfId="0" applyFont="1" applyFill="1" applyBorder="1" applyAlignment="1" applyProtection="1">
      <alignment wrapText="1"/>
    </xf>
    <xf numFmtId="0" fontId="1" fillId="2" borderId="1" xfId="0" applyFont="1" applyFill="1" applyBorder="1" applyAlignment="1" applyProtection="1"/>
    <xf numFmtId="0" fontId="0" fillId="0" borderId="0" xfId="0" applyFont="1" applyBorder="1" applyAlignment="1" applyProtection="1">
      <alignment wrapText="1"/>
    </xf>
    <xf numFmtId="0" fontId="0" fillId="0" borderId="1" xfId="0" applyFont="1" applyBorder="1" applyAlignment="1" applyProtection="1">
      <alignment wrapText="1"/>
    </xf>
    <xf numFmtId="0" fontId="0" fillId="0" borderId="0" xfId="0" applyBorder="1" applyAlignment="1" applyProtection="1"/>
    <xf numFmtId="0" fontId="0" fillId="0" borderId="1" xfId="0" applyFont="1" applyBorder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 applyAlignment="1">
      <alignment horizontal="left"/>
    </xf>
    <xf numFmtId="1" fontId="0" fillId="0" borderId="0" xfId="0" applyNumberFormat="1"/>
    <xf numFmtId="2" fontId="0" fillId="0" borderId="1" xfId="0" applyNumberFormat="1" applyFont="1" applyBorder="1" applyAlignment="1" applyProtection="1">
      <alignment wrapText="1"/>
    </xf>
    <xf numFmtId="0" fontId="0" fillId="0" borderId="1" xfId="0" applyBorder="1"/>
  </cellXfs>
  <cellStyles count="7">
    <cellStyle name="Заглавие сводной таблицы" xfId="1"/>
    <cellStyle name="Значение сводной таблицы" xfId="2"/>
    <cellStyle name="Категория сводной таблицы" xfId="3"/>
    <cellStyle name="Обычный" xfId="0" builtinId="0"/>
    <cellStyle name="Поле сводной таблицы" xfId="4"/>
    <cellStyle name="Результат сводной таблицы" xfId="5"/>
    <cellStyle name="Угол сводной таблицы" xfId="6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[КурсоваяСтатистика.xlsx]Сводная таблица по качественном!Сводная таблица1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'Сводная таблица по качественном'!$B$1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'Сводная таблица по качественном'!$A$2:$A$10</c:f>
              <c:strCache>
                <c:ptCount val="8"/>
                <c:pt idx="0">
                  <c:v>Bronze2</c:v>
                </c:pt>
                <c:pt idx="1">
                  <c:v>Bronze3 </c:v>
                </c:pt>
                <c:pt idx="2">
                  <c:v>Diamond2</c:v>
                </c:pt>
                <c:pt idx="3">
                  <c:v>Gold3</c:v>
                </c:pt>
                <c:pt idx="4">
                  <c:v>Gold4</c:v>
                </c:pt>
                <c:pt idx="5">
                  <c:v>Rookie1</c:v>
                </c:pt>
                <c:pt idx="6">
                  <c:v>Silver2</c:v>
                </c:pt>
                <c:pt idx="7">
                  <c:v>Silver4</c:v>
                </c:pt>
              </c:strCache>
            </c:strRef>
          </c:cat>
          <c:val>
            <c:numRef>
              <c:f>'Сводная таблица по качественном'!$B$2:$B$10</c:f>
              <c:numCache>
                <c:formatCode>0</c:formatCode>
                <c:ptCount val="8"/>
                <c:pt idx="0">
                  <c:v>925</c:v>
                </c:pt>
                <c:pt idx="1">
                  <c:v>582</c:v>
                </c:pt>
                <c:pt idx="2">
                  <c:v>671</c:v>
                </c:pt>
                <c:pt idx="3">
                  <c:v>26.17</c:v>
                </c:pt>
                <c:pt idx="4">
                  <c:v>17.295000000000002</c:v>
                </c:pt>
                <c:pt idx="5">
                  <c:v>898</c:v>
                </c:pt>
                <c:pt idx="6">
                  <c:v>461</c:v>
                </c:pt>
                <c:pt idx="7">
                  <c:v>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B-44F2-B58B-4343C2757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552559"/>
        <c:axId val="685557551"/>
      </c:barChart>
      <c:catAx>
        <c:axId val="6855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5557551"/>
        <c:crosses val="autoZero"/>
        <c:auto val="1"/>
        <c:lblAlgn val="ctr"/>
        <c:lblOffset val="100"/>
        <c:noMultiLvlLbl val="0"/>
      </c:catAx>
      <c:valAx>
        <c:axId val="68555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55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[КурсоваяСтатистика.xlsx]Сводная таблица по качественном!Сводная таблица3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'Сводная таблица по качественном'!$B$16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'Сводная таблица по качественном'!$A$17:$A$25</c:f>
              <c:strCache>
                <c:ptCount val="8"/>
                <c:pt idx="0">
                  <c:v>Bronze2</c:v>
                </c:pt>
                <c:pt idx="1">
                  <c:v>Bronze3 </c:v>
                </c:pt>
                <c:pt idx="2">
                  <c:v>Diamond2</c:v>
                </c:pt>
                <c:pt idx="3">
                  <c:v>Gold3</c:v>
                </c:pt>
                <c:pt idx="4">
                  <c:v>Gold4</c:v>
                </c:pt>
                <c:pt idx="5">
                  <c:v>Rookie1</c:v>
                </c:pt>
                <c:pt idx="6">
                  <c:v>Silver2</c:v>
                </c:pt>
                <c:pt idx="7">
                  <c:v>Silver4</c:v>
                </c:pt>
              </c:strCache>
            </c:strRef>
          </c:cat>
          <c:val>
            <c:numRef>
              <c:f>'Сводная таблица по качественном'!$B$17:$B$25</c:f>
              <c:numCache>
                <c:formatCode>General</c:formatCode>
                <c:ptCount val="8"/>
                <c:pt idx="0">
                  <c:v>438</c:v>
                </c:pt>
                <c:pt idx="1">
                  <c:v>530</c:v>
                </c:pt>
                <c:pt idx="2">
                  <c:v>445</c:v>
                </c:pt>
                <c:pt idx="3">
                  <c:v>474</c:v>
                </c:pt>
                <c:pt idx="4">
                  <c:v>422</c:v>
                </c:pt>
                <c:pt idx="5">
                  <c:v>387</c:v>
                </c:pt>
                <c:pt idx="6">
                  <c:v>477</c:v>
                </c:pt>
                <c:pt idx="7">
                  <c:v>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B-46D4-95B1-6564EB671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623183"/>
        <c:axId val="613623599"/>
      </c:barChart>
      <c:catAx>
        <c:axId val="61362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3623599"/>
        <c:crosses val="autoZero"/>
        <c:auto val="1"/>
        <c:lblAlgn val="ctr"/>
        <c:lblOffset val="100"/>
        <c:noMultiLvlLbl val="0"/>
      </c:catAx>
      <c:valAx>
        <c:axId val="61362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362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[КурсоваяСтатистика.xlsx]Сводная таблица по качественном!Сводная таблица4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'Сводная таблица по качественном'!$B$33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'Сводная таблица по качественном'!$A$34:$A$42</c:f>
              <c:strCache>
                <c:ptCount val="8"/>
                <c:pt idx="0">
                  <c:v>Bronze2</c:v>
                </c:pt>
                <c:pt idx="1">
                  <c:v>Bronze3 </c:v>
                </c:pt>
                <c:pt idx="2">
                  <c:v>Diamond2</c:v>
                </c:pt>
                <c:pt idx="3">
                  <c:v>Gold3</c:v>
                </c:pt>
                <c:pt idx="4">
                  <c:v>Gold4</c:v>
                </c:pt>
                <c:pt idx="5">
                  <c:v>Rookie1</c:v>
                </c:pt>
                <c:pt idx="6">
                  <c:v>Silver2</c:v>
                </c:pt>
                <c:pt idx="7">
                  <c:v>Silver4</c:v>
                </c:pt>
              </c:strCache>
            </c:strRef>
          </c:cat>
          <c:val>
            <c:numRef>
              <c:f>'Сводная таблица по качественном'!$B$34:$B$42</c:f>
              <c:numCache>
                <c:formatCode>General</c:formatCode>
                <c:ptCount val="8"/>
                <c:pt idx="0">
                  <c:v>0.84199999999999997</c:v>
                </c:pt>
                <c:pt idx="1">
                  <c:v>0.70699999999999996</c:v>
                </c:pt>
                <c:pt idx="2">
                  <c:v>0.84299999999999997</c:v>
                </c:pt>
                <c:pt idx="3">
                  <c:v>0.69</c:v>
                </c:pt>
                <c:pt idx="4">
                  <c:v>0.85499999999999998</c:v>
                </c:pt>
                <c:pt idx="5">
                  <c:v>0.67100000000000004</c:v>
                </c:pt>
                <c:pt idx="6">
                  <c:v>0.69399999999999995</c:v>
                </c:pt>
                <c:pt idx="7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2-4B33-9B07-53D576D50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032639"/>
        <c:axId val="690033055"/>
      </c:barChart>
      <c:catAx>
        <c:axId val="69003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0033055"/>
        <c:crosses val="autoZero"/>
        <c:auto val="1"/>
        <c:lblAlgn val="ctr"/>
        <c:lblOffset val="100"/>
        <c:noMultiLvlLbl val="0"/>
      </c:catAx>
      <c:valAx>
        <c:axId val="69003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003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[КурсоваяСтатистика.xlsx]Сводные таблица по количетвен!Сводная таблица2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'Сводные таблица по количетвен'!$B$1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'Сводные таблица по количетвен'!$A$2:$A$8</c:f>
              <c:strCache>
                <c:ptCount val="6"/>
                <c:pt idx="0">
                  <c:v>0-4</c:v>
                </c:pt>
                <c:pt idx="1">
                  <c:v>4-8</c:v>
                </c:pt>
                <c:pt idx="2">
                  <c:v>8-12</c:v>
                </c:pt>
                <c:pt idx="3">
                  <c:v>12-16</c:v>
                </c:pt>
                <c:pt idx="4">
                  <c:v>16-20</c:v>
                </c:pt>
                <c:pt idx="5">
                  <c:v>20-24</c:v>
                </c:pt>
              </c:strCache>
            </c:strRef>
          </c:cat>
          <c:val>
            <c:numRef>
              <c:f>'Сводные таблица по количетвен'!$B$2:$B$8</c:f>
              <c:numCache>
                <c:formatCode>General</c:formatCode>
                <c:ptCount val="6"/>
                <c:pt idx="0">
                  <c:v>0.85499999999999998</c:v>
                </c:pt>
                <c:pt idx="1">
                  <c:v>0.80700000000000005</c:v>
                </c:pt>
                <c:pt idx="2">
                  <c:v>0.70399999999999996</c:v>
                </c:pt>
                <c:pt idx="3">
                  <c:v>0.70099999999999996</c:v>
                </c:pt>
                <c:pt idx="4">
                  <c:v>0.64900000000000002</c:v>
                </c:pt>
                <c:pt idx="5">
                  <c:v>0.68600000000000005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6-4110-90D4-167EABB53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034303"/>
        <c:axId val="690035967"/>
      </c:barChart>
      <c:catAx>
        <c:axId val="69003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0035967"/>
        <c:crosses val="autoZero"/>
        <c:auto val="1"/>
        <c:lblAlgn val="ctr"/>
        <c:lblOffset val="100"/>
        <c:noMultiLvlLbl val="0"/>
      </c:catAx>
      <c:valAx>
        <c:axId val="69003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003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[КурсоваяСтатистика.xlsx]Сводные таблица по количетвен!Сводная таблица5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'Сводные таблица по количетвен'!$B$14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'Сводные таблица по количетвен'!$A$15:$A$19</c:f>
              <c:strCache>
                <c:ptCount val="4"/>
                <c:pt idx="0">
                  <c:v>100-199</c:v>
                </c:pt>
                <c:pt idx="1">
                  <c:v>300-399</c:v>
                </c:pt>
                <c:pt idx="2">
                  <c:v>400-499</c:v>
                </c:pt>
                <c:pt idx="3">
                  <c:v>500-599</c:v>
                </c:pt>
              </c:strCache>
            </c:strRef>
          </c:cat>
          <c:val>
            <c:numRef>
              <c:f>'Сводные таблица по количетвен'!$B$15:$B$19</c:f>
              <c:numCache>
                <c:formatCode>General</c:formatCode>
                <c:ptCount val="4"/>
                <c:pt idx="0">
                  <c:v>0.66100000000000003</c:v>
                </c:pt>
                <c:pt idx="1">
                  <c:v>0.60799999999999998</c:v>
                </c:pt>
                <c:pt idx="2">
                  <c:v>0.629</c:v>
                </c:pt>
                <c:pt idx="3">
                  <c:v>0.68600000000000005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5-4740-A022-3EDE36F58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039295"/>
        <c:axId val="690042623"/>
      </c:barChart>
      <c:catAx>
        <c:axId val="69003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0042623"/>
        <c:crosses val="autoZero"/>
        <c:auto val="1"/>
        <c:lblAlgn val="ctr"/>
        <c:lblOffset val="100"/>
        <c:noMultiLvlLbl val="0"/>
      </c:catAx>
      <c:valAx>
        <c:axId val="69004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003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[КурсоваяСтатистика.xlsx]Сводные таблица по количетвен!Сводная таблица6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1025371828521434E-2"/>
          <c:y val="0.17171296296296298"/>
          <c:w val="0.7903591426071741"/>
          <c:h val="0.62931576261300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'Сводные таблица по количетвен'!$B$23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'Сводные таблица по количетвен'!$A$24:$A$29</c:f>
              <c:strCache>
                <c:ptCount val="5"/>
                <c:pt idx="0">
                  <c:v>0,608-0,658</c:v>
                </c:pt>
                <c:pt idx="1">
                  <c:v>0,658-0,708</c:v>
                </c:pt>
                <c:pt idx="2">
                  <c:v>0,708-0,758</c:v>
                </c:pt>
                <c:pt idx="3">
                  <c:v>0,758-0,808</c:v>
                </c:pt>
                <c:pt idx="4">
                  <c:v>0,808-0,858</c:v>
                </c:pt>
              </c:strCache>
            </c:strRef>
          </c:cat>
          <c:val>
            <c:numRef>
              <c:f>'Сводные таблица по количетвен'!$B$24:$B$29</c:f>
              <c:numCache>
                <c:formatCode>General</c:formatCode>
                <c:ptCount val="5"/>
                <c:pt idx="0">
                  <c:v>17.600000000000001</c:v>
                </c:pt>
                <c:pt idx="1">
                  <c:v>20.100000000000001</c:v>
                </c:pt>
                <c:pt idx="2">
                  <c:v>0.9</c:v>
                </c:pt>
                <c:pt idx="3">
                  <c:v>4.9000000000000004</c:v>
                </c:pt>
                <c:pt idx="4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02-4B71-BF3E-696FE83A0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079903"/>
        <c:axId val="604075743"/>
      </c:barChart>
      <c:catAx>
        <c:axId val="60407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4075743"/>
        <c:crosses val="autoZero"/>
        <c:auto val="1"/>
        <c:lblAlgn val="ctr"/>
        <c:lblOffset val="100"/>
        <c:noMultiLvlLbl val="0"/>
      </c:catAx>
      <c:valAx>
        <c:axId val="60407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407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лр4!$C$1</c:f>
              <c:strCache>
                <c:ptCount val="1"/>
                <c:pt idx="0">
                  <c:v>Win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41275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лр4!$A$2:$A$26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лр4!$C$2:$C$26</c:f>
              <c:numCache>
                <c:formatCode>0.00</c:formatCode>
                <c:ptCount val="25"/>
                <c:pt idx="0">
                  <c:v>68.599999999999994</c:v>
                </c:pt>
                <c:pt idx="1">
                  <c:v>64.900000000000006</c:v>
                </c:pt>
                <c:pt idx="2">
                  <c:v>66</c:v>
                </c:pt>
                <c:pt idx="3">
                  <c:v>70</c:v>
                </c:pt>
                <c:pt idx="4">
                  <c:v>70</c:v>
                </c:pt>
                <c:pt idx="5">
                  <c:v>81</c:v>
                </c:pt>
                <c:pt idx="6">
                  <c:v>63</c:v>
                </c:pt>
                <c:pt idx="7">
                  <c:v>66</c:v>
                </c:pt>
                <c:pt idx="8">
                  <c:v>66</c:v>
                </c:pt>
                <c:pt idx="9">
                  <c:v>84</c:v>
                </c:pt>
                <c:pt idx="10">
                  <c:v>66</c:v>
                </c:pt>
                <c:pt idx="11">
                  <c:v>71</c:v>
                </c:pt>
                <c:pt idx="12">
                  <c:v>86</c:v>
                </c:pt>
                <c:pt idx="13">
                  <c:v>71</c:v>
                </c:pt>
                <c:pt idx="14">
                  <c:v>69</c:v>
                </c:pt>
                <c:pt idx="15">
                  <c:v>69</c:v>
                </c:pt>
                <c:pt idx="16">
                  <c:v>84</c:v>
                </c:pt>
                <c:pt idx="17">
                  <c:v>67</c:v>
                </c:pt>
                <c:pt idx="18">
                  <c:v>65</c:v>
                </c:pt>
                <c:pt idx="19">
                  <c:v>69</c:v>
                </c:pt>
                <c:pt idx="20">
                  <c:v>72</c:v>
                </c:pt>
                <c:pt idx="21">
                  <c:v>63</c:v>
                </c:pt>
                <c:pt idx="22">
                  <c:v>64</c:v>
                </c:pt>
                <c:pt idx="23">
                  <c:v>61</c:v>
                </c:pt>
                <c:pt idx="24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FE-4ED1-8C07-8677C4AA5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221968"/>
        <c:axId val="34154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лр4!$B$1</c15:sqref>
                        </c15:formulaRef>
                      </c:ext>
                    </c:extLst>
                    <c:strCache>
                      <c:ptCount val="1"/>
                      <c:pt idx="0">
                        <c:v>Pick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лр4!$A$2:$A$26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лр4!$B$2:$B$26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20.100000000000001</c:v>
                      </c:pt>
                      <c:pt idx="1">
                        <c:v>17.600000000000001</c:v>
                      </c:pt>
                      <c:pt idx="2">
                        <c:v>14</c:v>
                      </c:pt>
                      <c:pt idx="3">
                        <c:v>13.3</c:v>
                      </c:pt>
                      <c:pt idx="4">
                        <c:v>11.6</c:v>
                      </c:pt>
                      <c:pt idx="5">
                        <c:v>4.9000000000000004</c:v>
                      </c:pt>
                      <c:pt idx="6">
                        <c:v>4.3</c:v>
                      </c:pt>
                      <c:pt idx="7">
                        <c:v>2.4</c:v>
                      </c:pt>
                      <c:pt idx="8">
                        <c:v>2.2000000000000002</c:v>
                      </c:pt>
                      <c:pt idx="9">
                        <c:v>1.4</c:v>
                      </c:pt>
                      <c:pt idx="10">
                        <c:v>1.2</c:v>
                      </c:pt>
                      <c:pt idx="11">
                        <c:v>0.9</c:v>
                      </c:pt>
                      <c:pt idx="12">
                        <c:v>0.8</c:v>
                      </c:pt>
                      <c:pt idx="13">
                        <c:v>0.7</c:v>
                      </c:pt>
                      <c:pt idx="14">
                        <c:v>0.7</c:v>
                      </c:pt>
                      <c:pt idx="15">
                        <c:v>0.7</c:v>
                      </c:pt>
                      <c:pt idx="16">
                        <c:v>0.6</c:v>
                      </c:pt>
                      <c:pt idx="17">
                        <c:v>0.6</c:v>
                      </c:pt>
                      <c:pt idx="18">
                        <c:v>0.5</c:v>
                      </c:pt>
                      <c:pt idx="19">
                        <c:v>0.4</c:v>
                      </c:pt>
                      <c:pt idx="20">
                        <c:v>0.4</c:v>
                      </c:pt>
                      <c:pt idx="21">
                        <c:v>0.3</c:v>
                      </c:pt>
                      <c:pt idx="22">
                        <c:v>0.2</c:v>
                      </c:pt>
                      <c:pt idx="23">
                        <c:v>0.18</c:v>
                      </c:pt>
                      <c:pt idx="24">
                        <c:v>0.02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8FE-4ED1-8C07-8677C4AA5EC5}"/>
                  </c:ext>
                </c:extLst>
              </c15:ser>
            </c15:filteredScatterSeries>
          </c:ext>
        </c:extLst>
      </c:scatterChart>
      <c:valAx>
        <c:axId val="34122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1541408"/>
        <c:crosses val="autoZero"/>
        <c:crossBetween val="midCat"/>
      </c:valAx>
      <c:valAx>
        <c:axId val="34154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122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0</xdr:row>
      <xdr:rowOff>0</xdr:rowOff>
    </xdr:from>
    <xdr:to>
      <xdr:col>8</xdr:col>
      <xdr:colOff>95250</xdr:colOff>
      <xdr:row>11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57149</xdr:colOff>
      <xdr:row>13</xdr:row>
      <xdr:rowOff>123825</xdr:rowOff>
    </xdr:from>
    <xdr:to>
      <xdr:col>8</xdr:col>
      <xdr:colOff>223836</xdr:colOff>
      <xdr:row>27</xdr:row>
      <xdr:rowOff>152400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147637</xdr:colOff>
      <xdr:row>30</xdr:row>
      <xdr:rowOff>57150</xdr:rowOff>
    </xdr:from>
    <xdr:to>
      <xdr:col>8</xdr:col>
      <xdr:colOff>200025</xdr:colOff>
      <xdr:row>47</xdr:row>
      <xdr:rowOff>47625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8</xdr:col>
      <xdr:colOff>428625</xdr:colOff>
      <xdr:row>9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</xdr:colOff>
      <xdr:row>10</xdr:row>
      <xdr:rowOff>66675</xdr:rowOff>
    </xdr:from>
    <xdr:to>
      <xdr:col>7</xdr:col>
      <xdr:colOff>314325</xdr:colOff>
      <xdr:row>20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61912</xdr:colOff>
      <xdr:row>21</xdr:row>
      <xdr:rowOff>95250</xdr:rowOff>
    </xdr:from>
    <xdr:to>
      <xdr:col>7</xdr:col>
      <xdr:colOff>371475</xdr:colOff>
      <xdr:row>31</xdr:row>
      <xdr:rowOff>47625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0</xdr:row>
      <xdr:rowOff>133350</xdr:rowOff>
    </xdr:from>
    <xdr:to>
      <xdr:col>11</xdr:col>
      <xdr:colOff>328612</xdr:colOff>
      <xdr:row>17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" refreshedDate="45243.469748148149" createdVersion="6" refreshedVersion="6" minRefreshableVersion="3" recordCount="25">
  <cacheSource type="worksheet">
    <worksheetSource ref="A1:F26" sheet="Данные"/>
  </cacheSource>
  <cacheFields count="6">
    <cacheField name="Легенда" numFmtId="0">
      <sharedItems/>
    </cacheField>
    <cacheField name="Win rate %" numFmtId="10">
      <sharedItems containsSemiMixedTypes="0" containsString="0" containsNumber="1" minValue="0.60799999999999998" maxValue="0.85499999999999998" count="23">
        <n v="0.68600000000000005"/>
        <n v="0.64900000000000002"/>
        <n v="0.65900000000000003"/>
        <n v="0.70099999999999996"/>
        <n v="0.70399999999999996"/>
        <n v="0.80700000000000005"/>
        <n v="0.63300000000000001"/>
        <n v="0.84299999999999997"/>
        <n v="0.66100000000000003"/>
        <n v="0.71"/>
        <n v="0.85499999999999998"/>
        <n v="0.70699999999999996"/>
        <n v="0.69"/>
        <n v="0.69399999999999995"/>
        <n v="0.84199999999999997"/>
        <n v="0.67100000000000004"/>
        <n v="0.64800000000000002"/>
        <n v="0.68700000000000006"/>
        <n v="0.71799999999999997"/>
        <n v="0.629"/>
        <n v="0.63900000000000001"/>
        <n v="0.61399999999999999"/>
        <n v="0.60799999999999998"/>
      </sharedItems>
      <fieldGroup base="1">
        <rangePr startNum="0.60799999999999998" endNum="0.85499999999999998" groupInterval="0.05"/>
        <groupItems count="7">
          <s v="&lt;0,608"/>
          <s v="0,608-0,658"/>
          <s v="0,658-0,708"/>
          <s v="0,708-0,758"/>
          <s v="0,758-0,808"/>
          <s v="0,808-0,858"/>
          <s v="&gt;0,858"/>
        </groupItems>
      </fieldGroup>
    </cacheField>
    <cacheField name="Pick rate %" numFmtId="0">
      <sharedItems containsSemiMixedTypes="0" containsString="0" containsNumber="1" minValue="0.02" maxValue="20.100000000000001" count="21">
        <n v="20.100000000000001"/>
        <n v="17.600000000000001"/>
        <n v="14"/>
        <n v="13.3"/>
        <n v="11.6"/>
        <n v="4.9000000000000004"/>
        <n v="4.3"/>
        <n v="2.4"/>
        <n v="2.2000000000000002"/>
        <n v="1.4"/>
        <n v="1.2"/>
        <n v="0.9"/>
        <n v="0.8"/>
        <n v="0.7"/>
        <n v="0.6"/>
        <n v="0.5"/>
        <n v="0.4"/>
        <n v="0.3"/>
        <n v="0.2"/>
        <n v="0.18"/>
        <n v="0.02"/>
      </sharedItems>
      <fieldGroup base="2">
        <rangePr autoStart="0" startNum="0" endNum="20.100000000000001" groupInterval="4"/>
        <groupItems count="8">
          <s v="&lt;0"/>
          <s v="0-4"/>
          <s v="4-8"/>
          <s v="8-12"/>
          <s v="12-16"/>
          <s v="16-20"/>
          <s v="20-24"/>
          <s v="&gt;24"/>
        </groupItems>
      </fieldGroup>
    </cacheField>
    <cacheField name="Total games" numFmtId="0">
      <sharedItems containsSemiMixedTypes="0" containsString="0" containsNumber="1" minValue="1.0580000000000001" maxValue="925"/>
    </cacheField>
    <cacheField name="Level" numFmtId="0">
      <sharedItems containsSemiMixedTypes="0" containsString="0" containsNumber="1" containsInteger="1" minValue="175" maxValue="530" count="22">
        <n v="530"/>
        <n v="474"/>
        <n v="423"/>
        <n v="353"/>
        <n v="422"/>
        <n v="438"/>
        <n v="324"/>
        <n v="445"/>
        <n v="437"/>
        <n v="364"/>
        <n v="175"/>
        <n v="432"/>
        <n v="398"/>
        <n v="430"/>
        <n v="449"/>
        <n v="477"/>
        <n v="410"/>
        <n v="384"/>
        <n v="368"/>
        <n v="407"/>
        <n v="387"/>
        <n v="340"/>
      </sharedItems>
      <fieldGroup base="4">
        <rangePr autoStart="0" startNum="0" endNum="530" groupInterval="100"/>
        <groupItems count="8">
          <s v="&lt;0"/>
          <s v="0-99"/>
          <s v="100-199"/>
          <s v="200-299"/>
          <s v="300-399"/>
          <s v="400-499"/>
          <s v="500-599"/>
          <s v="&gt;600"/>
        </groupItems>
      </fieldGroup>
    </cacheField>
    <cacheField name="Rank" numFmtId="0">
      <sharedItems count="8">
        <s v="Bronze3 "/>
        <s v="Gold3"/>
        <s v="Silver2"/>
        <s v="Silver4"/>
        <s v="Gold4"/>
        <s v="Bronze2"/>
        <s v="Rookie1"/>
        <s v="Diamond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s v="Conduit"/>
    <x v="0"/>
    <x v="0"/>
    <n v="29.948"/>
    <x v="0"/>
    <x v="0"/>
  </r>
  <r>
    <s v="Horizon"/>
    <x v="1"/>
    <x v="1"/>
    <n v="26.17"/>
    <x v="1"/>
    <x v="1"/>
  </r>
  <r>
    <s v="Bangalore"/>
    <x v="2"/>
    <x v="2"/>
    <n v="20.901"/>
    <x v="2"/>
    <x v="2"/>
  </r>
  <r>
    <s v="Revenant"/>
    <x v="3"/>
    <x v="3"/>
    <n v="19.812000000000001"/>
    <x v="3"/>
    <x v="3"/>
  </r>
  <r>
    <s v="Pathfinder"/>
    <x v="4"/>
    <x v="4"/>
    <n v="17.295000000000002"/>
    <x v="4"/>
    <x v="4"/>
  </r>
  <r>
    <s v="Loba"/>
    <x v="5"/>
    <x v="5"/>
    <n v="7.2889999999999997"/>
    <x v="5"/>
    <x v="5"/>
  </r>
  <r>
    <s v="Bloodhound"/>
    <x v="6"/>
    <x v="6"/>
    <n v="6.4320000000000004"/>
    <x v="6"/>
    <x v="6"/>
  </r>
  <r>
    <s v="Catalyst"/>
    <x v="2"/>
    <x v="7"/>
    <n v="3.605"/>
    <x v="7"/>
    <x v="7"/>
  </r>
  <r>
    <s v="Wraith"/>
    <x v="2"/>
    <x v="8"/>
    <n v="3.2130000000000001"/>
    <x v="8"/>
    <x v="0"/>
  </r>
  <r>
    <s v="Lifeline"/>
    <x v="7"/>
    <x v="9"/>
    <n v="2.0310000000000001"/>
    <x v="9"/>
    <x v="7"/>
  </r>
  <r>
    <s v="Octane"/>
    <x v="8"/>
    <x v="10"/>
    <n v="1.7949999999999999"/>
    <x v="10"/>
    <x v="2"/>
  </r>
  <r>
    <s v="Rampart"/>
    <x v="9"/>
    <x v="11"/>
    <n v="1.31"/>
    <x v="11"/>
    <x v="3"/>
  </r>
  <r>
    <s v="Crypto"/>
    <x v="10"/>
    <x v="12"/>
    <n v="1.169"/>
    <x v="12"/>
    <x v="4"/>
  </r>
  <r>
    <s v="Newcastle"/>
    <x v="11"/>
    <x v="13"/>
    <n v="1.0940000000000001"/>
    <x v="13"/>
    <x v="0"/>
  </r>
  <r>
    <s v="Mad Maggie"/>
    <x v="12"/>
    <x v="13"/>
    <n v="1.093"/>
    <x v="14"/>
    <x v="1"/>
  </r>
  <r>
    <s v="Wattson"/>
    <x v="13"/>
    <x v="13"/>
    <n v="1.0580000000000001"/>
    <x v="15"/>
    <x v="2"/>
  </r>
  <r>
    <s v="Valkyrie"/>
    <x v="14"/>
    <x v="14"/>
    <n v="925"/>
    <x v="16"/>
    <x v="5"/>
  </r>
  <r>
    <s v="Gibraltar"/>
    <x v="15"/>
    <x v="14"/>
    <n v="898"/>
    <x v="17"/>
    <x v="6"/>
  </r>
  <r>
    <s v="Fuse"/>
    <x v="16"/>
    <x v="15"/>
    <n v="671"/>
    <x v="13"/>
    <x v="7"/>
  </r>
  <r>
    <s v="Ash"/>
    <x v="17"/>
    <x v="16"/>
    <n v="582"/>
    <x v="18"/>
    <x v="0"/>
  </r>
  <r>
    <s v="Vantage"/>
    <x v="18"/>
    <x v="16"/>
    <n v="578"/>
    <x v="19"/>
    <x v="7"/>
  </r>
  <r>
    <s v="Mirage"/>
    <x v="19"/>
    <x v="17"/>
    <n v="461"/>
    <x v="7"/>
    <x v="2"/>
  </r>
  <r>
    <s v="Caustic"/>
    <x v="20"/>
    <x v="18"/>
    <n v="316"/>
    <x v="8"/>
    <x v="3"/>
  </r>
  <r>
    <s v="Ballistic"/>
    <x v="21"/>
    <x v="19"/>
    <n v="272"/>
    <x v="20"/>
    <x v="6"/>
  </r>
  <r>
    <s v="Seer"/>
    <x v="22"/>
    <x v="20"/>
    <n v="51"/>
    <x v="21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4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3:B42" firstHeaderRow="1" firstDataRow="1" firstDataCol="1"/>
  <pivotFields count="6">
    <pivotField showAll="0"/>
    <pivotField dataField="1" numFmtId="10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9">
        <item x="5"/>
        <item x="0"/>
        <item x="7"/>
        <item x="1"/>
        <item x="4"/>
        <item x="6"/>
        <item x="2"/>
        <item x="3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Максимум по полю Win rate %" fld="1" subtotal="max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3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16:B25" firstHeaderRow="1" firstDataRow="1" firstDataCol="1"/>
  <pivotFields count="6">
    <pivotField showAll="0"/>
    <pivotField numFmtId="10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9">
        <item x="5"/>
        <item x="0"/>
        <item x="7"/>
        <item x="1"/>
        <item x="4"/>
        <item x="6"/>
        <item x="2"/>
        <item x="3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Максимум по полю Level" fld="4" subtotal="max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1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1:B10" firstHeaderRow="1" firstDataRow="1" firstDataCol="1"/>
  <pivotFields count="6">
    <pivotField showAll="0"/>
    <pivotField numFmtId="10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9">
        <item x="5"/>
        <item x="0"/>
        <item x="7"/>
        <item x="1"/>
        <item x="4"/>
        <item x="6"/>
        <item x="2"/>
        <item x="3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Максимум по полю Total games" fld="3" subtotal="max" baseField="5" baseItem="0" numFmtId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 таблица6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23:B29" firstHeaderRow="1" firstDataRow="1" firstDataCol="1"/>
  <pivotFields count="6">
    <pivotField showAll="0"/>
    <pivotField axis="axisRow" numFmtId="10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</pivotFields>
  <rowFields count="1"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Максимум по полю Pick rate %" fld="2" subtotal="max" baseField="1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 таблица5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14:B19" firstHeaderRow="1" firstDataRow="1" firstDataCol="1"/>
  <pivotFields count="6">
    <pivotField showAll="0"/>
    <pivotField dataField="1" numFmtId="10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</pivotFields>
  <rowFields count="1">
    <field x="4"/>
  </rowFields>
  <rowItems count="5">
    <i>
      <x v="2"/>
    </i>
    <i>
      <x v="4"/>
    </i>
    <i>
      <x v="5"/>
    </i>
    <i>
      <x v="6"/>
    </i>
    <i t="grand">
      <x/>
    </i>
  </rowItems>
  <colItems count="1">
    <i/>
  </colItems>
  <dataFields count="1">
    <dataField name="Минимум по полю Win rate %" fld="1" subtotal="min" baseField="4" baseItem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 таблица2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1:B8" firstHeaderRow="1" firstDataRow="1" firstDataCol="1"/>
  <pivotFields count="6">
    <pivotField showAll="0"/>
    <pivotField dataField="1" numFmtId="10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</pivotFields>
  <rowFields count="1">
    <field x="2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Максимум по полю Win rate %" fld="1" subtotal="max" baseField="2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Сводная таблица1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1:D10" firstHeaderRow="0" firstDataRow="1" firstDataCol="1"/>
  <pivotFields count="6">
    <pivotField showAll="0"/>
    <pivotField dataField="1" numFmtId="10" showAll="0"/>
    <pivotField showAll="0"/>
    <pivotField showAll="0"/>
    <pivotField showAll="0"/>
    <pivotField axis="axisRow" showAll="0">
      <items count="9">
        <item x="5"/>
        <item x="0"/>
        <item x="7"/>
        <item x="1"/>
        <item x="4"/>
        <item x="6"/>
        <item x="2"/>
        <item x="3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Количество по полю Win rate %" fld="1" subtotal="count" baseField="0" baseItem="0"/>
    <dataField name="Среднее по полю Win rate %2" fld="1" subtotal="average" baseField="5" baseItem="0"/>
    <dataField name="Смещенная дисперсия по полю Win rate %2" fld="1" subtotal="var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sqref="A1:F26"/>
    </sheetView>
  </sheetViews>
  <sheetFormatPr defaultRowHeight="12.75" x14ac:dyDescent="0.2"/>
  <sheetData>
    <row r="1" spans="1:9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I1" s="3"/>
    </row>
    <row r="2" spans="1:9" x14ac:dyDescent="0.2">
      <c r="A2" s="4" t="s">
        <v>6</v>
      </c>
      <c r="B2" s="12">
        <v>68.599999999999994</v>
      </c>
      <c r="C2" s="4">
        <v>20.100000000000001</v>
      </c>
      <c r="D2" s="4">
        <v>29.948</v>
      </c>
      <c r="E2" s="4">
        <v>530</v>
      </c>
      <c r="F2" s="4" t="s">
        <v>7</v>
      </c>
      <c r="I2" s="5"/>
    </row>
    <row r="3" spans="1:9" x14ac:dyDescent="0.2">
      <c r="A3" s="4" t="s">
        <v>8</v>
      </c>
      <c r="B3" s="12">
        <v>64.900000000000006</v>
      </c>
      <c r="C3" s="4">
        <v>17.600000000000001</v>
      </c>
      <c r="D3" s="4">
        <v>26.17</v>
      </c>
      <c r="E3" s="4">
        <v>474</v>
      </c>
      <c r="F3" s="6" t="s">
        <v>9</v>
      </c>
      <c r="I3" s="5"/>
    </row>
    <row r="4" spans="1:9" ht="25.5" x14ac:dyDescent="0.2">
      <c r="A4" s="4" t="s">
        <v>10</v>
      </c>
      <c r="B4" s="12">
        <v>66</v>
      </c>
      <c r="C4" s="4">
        <v>14</v>
      </c>
      <c r="D4" s="4">
        <v>20.901</v>
      </c>
      <c r="E4" s="4">
        <v>423</v>
      </c>
      <c r="F4" s="6" t="s">
        <v>11</v>
      </c>
      <c r="I4" s="5"/>
    </row>
    <row r="5" spans="1:9" x14ac:dyDescent="0.2">
      <c r="A5" s="4" t="s">
        <v>12</v>
      </c>
      <c r="B5" s="12">
        <v>70</v>
      </c>
      <c r="C5" s="4">
        <v>13.3</v>
      </c>
      <c r="D5" s="4">
        <v>19.812000000000001</v>
      </c>
      <c r="E5" s="4">
        <v>353</v>
      </c>
      <c r="F5" s="6" t="s">
        <v>13</v>
      </c>
      <c r="I5" s="5"/>
    </row>
    <row r="6" spans="1:9" ht="25.5" x14ac:dyDescent="0.2">
      <c r="A6" s="4" t="s">
        <v>14</v>
      </c>
      <c r="B6" s="12">
        <v>70</v>
      </c>
      <c r="C6" s="4">
        <v>11.6</v>
      </c>
      <c r="D6" s="4">
        <v>17.295000000000002</v>
      </c>
      <c r="E6" s="4">
        <v>422</v>
      </c>
      <c r="F6" s="6" t="s">
        <v>15</v>
      </c>
      <c r="I6" s="5"/>
    </row>
    <row r="7" spans="1:9" x14ac:dyDescent="0.2">
      <c r="A7" s="4" t="s">
        <v>16</v>
      </c>
      <c r="B7" s="12">
        <v>81</v>
      </c>
      <c r="C7" s="4">
        <v>4.9000000000000004</v>
      </c>
      <c r="D7" s="4">
        <v>7.2889999999999997</v>
      </c>
      <c r="E7" s="4">
        <v>438</v>
      </c>
      <c r="F7" s="6" t="s">
        <v>17</v>
      </c>
      <c r="I7" s="5"/>
    </row>
    <row r="8" spans="1:9" ht="25.5" x14ac:dyDescent="0.2">
      <c r="A8" s="4" t="s">
        <v>18</v>
      </c>
      <c r="B8" s="12">
        <v>63</v>
      </c>
      <c r="C8" s="4">
        <v>4.3</v>
      </c>
      <c r="D8" s="4">
        <v>6.4320000000000004</v>
      </c>
      <c r="E8" s="4">
        <v>324</v>
      </c>
      <c r="F8" s="6" t="s">
        <v>19</v>
      </c>
      <c r="I8" s="5"/>
    </row>
    <row r="9" spans="1:9" x14ac:dyDescent="0.2">
      <c r="A9" s="4" t="s">
        <v>20</v>
      </c>
      <c r="B9" s="12">
        <v>66</v>
      </c>
      <c r="C9" s="4">
        <v>2.4</v>
      </c>
      <c r="D9" s="4">
        <v>3.605</v>
      </c>
      <c r="E9" s="4">
        <v>445</v>
      </c>
      <c r="F9" s="6" t="s">
        <v>21</v>
      </c>
      <c r="I9" s="5"/>
    </row>
    <row r="10" spans="1:9" x14ac:dyDescent="0.2">
      <c r="A10" s="4" t="s">
        <v>22</v>
      </c>
      <c r="B10" s="12">
        <v>66</v>
      </c>
      <c r="C10" s="4">
        <v>2.2000000000000002</v>
      </c>
      <c r="D10" s="4">
        <v>3.2130000000000001</v>
      </c>
      <c r="E10" s="4">
        <v>437</v>
      </c>
      <c r="F10" s="6" t="s">
        <v>7</v>
      </c>
    </row>
    <row r="11" spans="1:9" x14ac:dyDescent="0.2">
      <c r="A11" s="4" t="s">
        <v>23</v>
      </c>
      <c r="B11" s="12">
        <v>84</v>
      </c>
      <c r="C11" s="4">
        <v>1.4</v>
      </c>
      <c r="D11" s="4">
        <v>2.0310000000000001</v>
      </c>
      <c r="E11" s="4">
        <v>364</v>
      </c>
      <c r="F11" s="6" t="s">
        <v>21</v>
      </c>
    </row>
    <row r="12" spans="1:9" x14ac:dyDescent="0.2">
      <c r="A12" s="4" t="s">
        <v>24</v>
      </c>
      <c r="B12" s="12">
        <v>66</v>
      </c>
      <c r="C12" s="4">
        <v>1.2</v>
      </c>
      <c r="D12" s="4">
        <v>1.7949999999999999</v>
      </c>
      <c r="E12" s="4">
        <v>175</v>
      </c>
      <c r="F12" s="6" t="s">
        <v>11</v>
      </c>
    </row>
    <row r="13" spans="1:9" x14ac:dyDescent="0.2">
      <c r="A13" s="4" t="s">
        <v>25</v>
      </c>
      <c r="B13" s="12">
        <v>71</v>
      </c>
      <c r="C13" s="4">
        <v>0.9</v>
      </c>
      <c r="D13" s="4">
        <v>1.31</v>
      </c>
      <c r="E13" s="4">
        <v>432</v>
      </c>
      <c r="F13" s="6" t="s">
        <v>13</v>
      </c>
    </row>
    <row r="14" spans="1:9" x14ac:dyDescent="0.2">
      <c r="A14" s="4" t="s">
        <v>26</v>
      </c>
      <c r="B14" s="12">
        <v>86</v>
      </c>
      <c r="C14" s="4">
        <v>0.8</v>
      </c>
      <c r="D14" s="4">
        <v>1.169</v>
      </c>
      <c r="E14" s="4">
        <v>398</v>
      </c>
      <c r="F14" s="6" t="s">
        <v>15</v>
      </c>
    </row>
    <row r="15" spans="1:9" ht="25.5" x14ac:dyDescent="0.2">
      <c r="A15" s="4" t="s">
        <v>27</v>
      </c>
      <c r="B15" s="12">
        <v>71</v>
      </c>
      <c r="C15" s="4">
        <v>0.7</v>
      </c>
      <c r="D15" s="4">
        <v>1.0940000000000001</v>
      </c>
      <c r="E15" s="4">
        <v>430</v>
      </c>
      <c r="F15" s="4" t="s">
        <v>7</v>
      </c>
    </row>
    <row r="16" spans="1:9" ht="25.5" x14ac:dyDescent="0.2">
      <c r="A16" s="4" t="s">
        <v>28</v>
      </c>
      <c r="B16" s="12">
        <v>69</v>
      </c>
      <c r="C16" s="4">
        <v>0.7</v>
      </c>
      <c r="D16" s="4">
        <v>1.093</v>
      </c>
      <c r="E16" s="4">
        <v>449</v>
      </c>
      <c r="F16" s="6" t="s">
        <v>9</v>
      </c>
    </row>
    <row r="17" spans="1:6" x14ac:dyDescent="0.2">
      <c r="A17" s="4" t="s">
        <v>29</v>
      </c>
      <c r="B17" s="12">
        <v>69</v>
      </c>
      <c r="C17" s="4">
        <v>0.7</v>
      </c>
      <c r="D17" s="4">
        <v>1.0580000000000001</v>
      </c>
      <c r="E17" s="4">
        <v>477</v>
      </c>
      <c r="F17" s="6" t="s">
        <v>11</v>
      </c>
    </row>
    <row r="18" spans="1:6" x14ac:dyDescent="0.2">
      <c r="A18" s="4" t="s">
        <v>30</v>
      </c>
      <c r="B18" s="12">
        <v>84</v>
      </c>
      <c r="C18" s="4">
        <v>0.6</v>
      </c>
      <c r="D18" s="4">
        <v>925</v>
      </c>
      <c r="E18" s="4">
        <v>410</v>
      </c>
      <c r="F18" s="6" t="s">
        <v>17</v>
      </c>
    </row>
    <row r="19" spans="1:6" x14ac:dyDescent="0.2">
      <c r="A19" s="4" t="s">
        <v>31</v>
      </c>
      <c r="B19" s="12">
        <v>67</v>
      </c>
      <c r="C19" s="4">
        <v>0.6</v>
      </c>
      <c r="D19" s="4">
        <v>898</v>
      </c>
      <c r="E19" s="4">
        <v>384</v>
      </c>
      <c r="F19" s="6" t="s">
        <v>19</v>
      </c>
    </row>
    <row r="20" spans="1:6" x14ac:dyDescent="0.2">
      <c r="A20" s="4" t="s">
        <v>32</v>
      </c>
      <c r="B20" s="12">
        <v>65</v>
      </c>
      <c r="C20" s="4">
        <v>0.5</v>
      </c>
      <c r="D20" s="4">
        <v>671</v>
      </c>
      <c r="E20" s="4">
        <v>430</v>
      </c>
      <c r="F20" s="6" t="s">
        <v>21</v>
      </c>
    </row>
    <row r="21" spans="1:6" x14ac:dyDescent="0.2">
      <c r="A21" s="4" t="s">
        <v>33</v>
      </c>
      <c r="B21" s="12">
        <v>69</v>
      </c>
      <c r="C21" s="4">
        <v>0.4</v>
      </c>
      <c r="D21" s="4">
        <v>582</v>
      </c>
      <c r="E21" s="4">
        <v>368</v>
      </c>
      <c r="F21" s="6" t="s">
        <v>7</v>
      </c>
    </row>
    <row r="22" spans="1:6" x14ac:dyDescent="0.2">
      <c r="A22" s="4" t="s">
        <v>34</v>
      </c>
      <c r="B22" s="12">
        <v>72</v>
      </c>
      <c r="C22" s="4">
        <v>0.4</v>
      </c>
      <c r="D22" s="4">
        <v>578</v>
      </c>
      <c r="E22" s="4">
        <v>407</v>
      </c>
      <c r="F22" s="6" t="s">
        <v>21</v>
      </c>
    </row>
    <row r="23" spans="1:6" x14ac:dyDescent="0.2">
      <c r="A23" s="4" t="s">
        <v>35</v>
      </c>
      <c r="B23" s="12">
        <v>63</v>
      </c>
      <c r="C23" s="4">
        <v>0.3</v>
      </c>
      <c r="D23" s="4">
        <v>461</v>
      </c>
      <c r="E23" s="4">
        <v>445</v>
      </c>
      <c r="F23" s="6" t="s">
        <v>11</v>
      </c>
    </row>
    <row r="24" spans="1:6" x14ac:dyDescent="0.2">
      <c r="A24" s="4" t="s">
        <v>36</v>
      </c>
      <c r="B24" s="12">
        <v>64</v>
      </c>
      <c r="C24" s="4">
        <v>0.2</v>
      </c>
      <c r="D24" s="4">
        <v>316</v>
      </c>
      <c r="E24" s="4">
        <v>437</v>
      </c>
      <c r="F24" s="6" t="s">
        <v>13</v>
      </c>
    </row>
    <row r="25" spans="1:6" x14ac:dyDescent="0.2">
      <c r="A25" s="4" t="s">
        <v>37</v>
      </c>
      <c r="B25" s="12">
        <v>61</v>
      </c>
      <c r="C25" s="4">
        <v>0.18</v>
      </c>
      <c r="D25" s="4">
        <v>272</v>
      </c>
      <c r="E25" s="4">
        <v>387</v>
      </c>
      <c r="F25" s="6" t="s">
        <v>19</v>
      </c>
    </row>
    <row r="26" spans="1:6" x14ac:dyDescent="0.2">
      <c r="A26" s="4" t="s">
        <v>38</v>
      </c>
      <c r="B26" s="12">
        <v>61</v>
      </c>
      <c r="C26" s="4">
        <v>0.02</v>
      </c>
      <c r="D26" s="4">
        <v>51</v>
      </c>
      <c r="E26" s="4">
        <v>340</v>
      </c>
      <c r="F26" s="6" t="s">
        <v>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B16" sqref="B16"/>
    </sheetView>
  </sheetViews>
  <sheetFormatPr defaultRowHeight="12.75" x14ac:dyDescent="0.2"/>
  <cols>
    <col min="1" max="1" width="18.28515625" bestFit="1" customWidth="1"/>
    <col min="2" max="2" width="31.28515625" bestFit="1" customWidth="1"/>
  </cols>
  <sheetData>
    <row r="1" spans="1:2" x14ac:dyDescent="0.2">
      <c r="A1" s="7" t="s">
        <v>39</v>
      </c>
      <c r="B1" t="s">
        <v>58</v>
      </c>
    </row>
    <row r="2" spans="1:2" x14ac:dyDescent="0.2">
      <c r="A2" s="8" t="s">
        <v>17</v>
      </c>
      <c r="B2" s="11">
        <v>925</v>
      </c>
    </row>
    <row r="3" spans="1:2" x14ac:dyDescent="0.2">
      <c r="A3" s="8" t="s">
        <v>7</v>
      </c>
      <c r="B3" s="11">
        <v>582</v>
      </c>
    </row>
    <row r="4" spans="1:2" x14ac:dyDescent="0.2">
      <c r="A4" s="8" t="s">
        <v>21</v>
      </c>
      <c r="B4" s="11">
        <v>671</v>
      </c>
    </row>
    <row r="5" spans="1:2" x14ac:dyDescent="0.2">
      <c r="A5" s="8" t="s">
        <v>9</v>
      </c>
      <c r="B5" s="11">
        <v>26.17</v>
      </c>
    </row>
    <row r="6" spans="1:2" x14ac:dyDescent="0.2">
      <c r="A6" s="8" t="s">
        <v>15</v>
      </c>
      <c r="B6" s="11">
        <v>17.295000000000002</v>
      </c>
    </row>
    <row r="7" spans="1:2" x14ac:dyDescent="0.2">
      <c r="A7" s="8" t="s">
        <v>19</v>
      </c>
      <c r="B7" s="11">
        <v>898</v>
      </c>
    </row>
    <row r="8" spans="1:2" x14ac:dyDescent="0.2">
      <c r="A8" s="8" t="s">
        <v>11</v>
      </c>
      <c r="B8" s="11">
        <v>461</v>
      </c>
    </row>
    <row r="9" spans="1:2" x14ac:dyDescent="0.2">
      <c r="A9" s="8" t="s">
        <v>13</v>
      </c>
      <c r="B9" s="11">
        <v>316</v>
      </c>
    </row>
    <row r="10" spans="1:2" x14ac:dyDescent="0.2">
      <c r="A10" s="8" t="s">
        <v>40</v>
      </c>
      <c r="B10" s="11">
        <v>925</v>
      </c>
    </row>
    <row r="16" spans="1:2" x14ac:dyDescent="0.2">
      <c r="A16" s="7" t="s">
        <v>39</v>
      </c>
      <c r="B16" t="s">
        <v>47</v>
      </c>
    </row>
    <row r="17" spans="1:2" x14ac:dyDescent="0.2">
      <c r="A17" s="8" t="s">
        <v>17</v>
      </c>
      <c r="B17" s="9">
        <v>438</v>
      </c>
    </row>
    <row r="18" spans="1:2" x14ac:dyDescent="0.2">
      <c r="A18" s="8" t="s">
        <v>7</v>
      </c>
      <c r="B18" s="9">
        <v>530</v>
      </c>
    </row>
    <row r="19" spans="1:2" x14ac:dyDescent="0.2">
      <c r="A19" s="8" t="s">
        <v>21</v>
      </c>
      <c r="B19" s="9">
        <v>445</v>
      </c>
    </row>
    <row r="20" spans="1:2" x14ac:dyDescent="0.2">
      <c r="A20" s="8" t="s">
        <v>9</v>
      </c>
      <c r="B20" s="9">
        <v>474</v>
      </c>
    </row>
    <row r="21" spans="1:2" x14ac:dyDescent="0.2">
      <c r="A21" s="8" t="s">
        <v>15</v>
      </c>
      <c r="B21" s="9">
        <v>422</v>
      </c>
    </row>
    <row r="22" spans="1:2" x14ac:dyDescent="0.2">
      <c r="A22" s="8" t="s">
        <v>19</v>
      </c>
      <c r="B22" s="9">
        <v>387</v>
      </c>
    </row>
    <row r="23" spans="1:2" x14ac:dyDescent="0.2">
      <c r="A23" s="8" t="s">
        <v>11</v>
      </c>
      <c r="B23" s="9">
        <v>477</v>
      </c>
    </row>
    <row r="24" spans="1:2" x14ac:dyDescent="0.2">
      <c r="A24" s="8" t="s">
        <v>13</v>
      </c>
      <c r="B24" s="9">
        <v>437</v>
      </c>
    </row>
    <row r="25" spans="1:2" x14ac:dyDescent="0.2">
      <c r="A25" s="8" t="s">
        <v>40</v>
      </c>
      <c r="B25" s="9">
        <v>530</v>
      </c>
    </row>
    <row r="33" spans="1:2" x14ac:dyDescent="0.2">
      <c r="A33" s="7" t="s">
        <v>39</v>
      </c>
      <c r="B33" t="s">
        <v>48</v>
      </c>
    </row>
    <row r="34" spans="1:2" x14ac:dyDescent="0.2">
      <c r="A34" s="8" t="s">
        <v>17</v>
      </c>
      <c r="B34" s="9">
        <v>0.84199999999999997</v>
      </c>
    </row>
    <row r="35" spans="1:2" x14ac:dyDescent="0.2">
      <c r="A35" s="8" t="s">
        <v>7</v>
      </c>
      <c r="B35" s="9">
        <v>0.70699999999999996</v>
      </c>
    </row>
    <row r="36" spans="1:2" x14ac:dyDescent="0.2">
      <c r="A36" s="8" t="s">
        <v>21</v>
      </c>
      <c r="B36" s="9">
        <v>0.84299999999999997</v>
      </c>
    </row>
    <row r="37" spans="1:2" x14ac:dyDescent="0.2">
      <c r="A37" s="8" t="s">
        <v>9</v>
      </c>
      <c r="B37" s="9">
        <v>0.69</v>
      </c>
    </row>
    <row r="38" spans="1:2" x14ac:dyDescent="0.2">
      <c r="A38" s="8" t="s">
        <v>15</v>
      </c>
      <c r="B38" s="9">
        <v>0.85499999999999998</v>
      </c>
    </row>
    <row r="39" spans="1:2" x14ac:dyDescent="0.2">
      <c r="A39" s="8" t="s">
        <v>19</v>
      </c>
      <c r="B39" s="9">
        <v>0.67100000000000004</v>
      </c>
    </row>
    <row r="40" spans="1:2" x14ac:dyDescent="0.2">
      <c r="A40" s="8" t="s">
        <v>11</v>
      </c>
      <c r="B40" s="9">
        <v>0.69399999999999995</v>
      </c>
    </row>
    <row r="41" spans="1:2" x14ac:dyDescent="0.2">
      <c r="A41" s="8" t="s">
        <v>13</v>
      </c>
      <c r="B41" s="9">
        <v>0.71</v>
      </c>
    </row>
    <row r="42" spans="1:2" x14ac:dyDescent="0.2">
      <c r="A42" s="8" t="s">
        <v>40</v>
      </c>
      <c r="B42" s="9">
        <v>0.85499999999999998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32" sqref="B32"/>
    </sheetView>
  </sheetViews>
  <sheetFormatPr defaultRowHeight="12.75" x14ac:dyDescent="0.2"/>
  <cols>
    <col min="1" max="1" width="18.28515625" bestFit="1" customWidth="1"/>
    <col min="2" max="2" width="30.140625" customWidth="1"/>
  </cols>
  <sheetData>
    <row r="1" spans="1:2" x14ac:dyDescent="0.2">
      <c r="A1" s="7" t="s">
        <v>39</v>
      </c>
      <c r="B1" t="s">
        <v>48</v>
      </c>
    </row>
    <row r="2" spans="1:2" x14ac:dyDescent="0.2">
      <c r="A2" s="8" t="s">
        <v>41</v>
      </c>
      <c r="B2" s="9">
        <v>0.85499999999999998</v>
      </c>
    </row>
    <row r="3" spans="1:2" x14ac:dyDescent="0.2">
      <c r="A3" s="8" t="s">
        <v>42</v>
      </c>
      <c r="B3" s="9">
        <v>0.80700000000000005</v>
      </c>
    </row>
    <row r="4" spans="1:2" x14ac:dyDescent="0.2">
      <c r="A4" s="8" t="s">
        <v>43</v>
      </c>
      <c r="B4" s="9">
        <v>0.70399999999999996</v>
      </c>
    </row>
    <row r="5" spans="1:2" x14ac:dyDescent="0.2">
      <c r="A5" s="8" t="s">
        <v>44</v>
      </c>
      <c r="B5" s="9">
        <v>0.70099999999999996</v>
      </c>
    </row>
    <row r="6" spans="1:2" x14ac:dyDescent="0.2">
      <c r="A6" s="8" t="s">
        <v>45</v>
      </c>
      <c r="B6" s="9">
        <v>0.64900000000000002</v>
      </c>
    </row>
    <row r="7" spans="1:2" x14ac:dyDescent="0.2">
      <c r="A7" s="8" t="s">
        <v>46</v>
      </c>
      <c r="B7" s="9">
        <v>0.68600000000000005</v>
      </c>
    </row>
    <row r="8" spans="1:2" x14ac:dyDescent="0.2">
      <c r="A8" s="8" t="s">
        <v>40</v>
      </c>
      <c r="B8" s="9">
        <v>0.85499999999999998</v>
      </c>
    </row>
    <row r="14" spans="1:2" x14ac:dyDescent="0.2">
      <c r="A14" s="7" t="s">
        <v>39</v>
      </c>
      <c r="B14" t="s">
        <v>61</v>
      </c>
    </row>
    <row r="15" spans="1:2" x14ac:dyDescent="0.2">
      <c r="A15" s="8" t="s">
        <v>49</v>
      </c>
      <c r="B15" s="9">
        <v>0.66100000000000003</v>
      </c>
    </row>
    <row r="16" spans="1:2" x14ac:dyDescent="0.2">
      <c r="A16" s="8" t="s">
        <v>50</v>
      </c>
      <c r="B16" s="9">
        <v>0.60799999999999998</v>
      </c>
    </row>
    <row r="17" spans="1:2" x14ac:dyDescent="0.2">
      <c r="A17" s="8" t="s">
        <v>51</v>
      </c>
      <c r="B17" s="9">
        <v>0.629</v>
      </c>
    </row>
    <row r="18" spans="1:2" x14ac:dyDescent="0.2">
      <c r="A18" s="8" t="s">
        <v>52</v>
      </c>
      <c r="B18" s="9">
        <v>0.68600000000000005</v>
      </c>
    </row>
    <row r="19" spans="1:2" x14ac:dyDescent="0.2">
      <c r="A19" s="8" t="s">
        <v>40</v>
      </c>
      <c r="B19" s="9">
        <v>0.60799999999999998</v>
      </c>
    </row>
    <row r="23" spans="1:2" x14ac:dyDescent="0.2">
      <c r="A23" s="7" t="s">
        <v>39</v>
      </c>
      <c r="B23" t="s">
        <v>62</v>
      </c>
    </row>
    <row r="24" spans="1:2" x14ac:dyDescent="0.2">
      <c r="A24" s="10" t="s">
        <v>53</v>
      </c>
      <c r="B24" s="9">
        <v>17.600000000000001</v>
      </c>
    </row>
    <row r="25" spans="1:2" x14ac:dyDescent="0.2">
      <c r="A25" s="10" t="s">
        <v>54</v>
      </c>
      <c r="B25" s="9">
        <v>20.100000000000001</v>
      </c>
    </row>
    <row r="26" spans="1:2" x14ac:dyDescent="0.2">
      <c r="A26" s="10" t="s">
        <v>55</v>
      </c>
      <c r="B26" s="9">
        <v>0.9</v>
      </c>
    </row>
    <row r="27" spans="1:2" x14ac:dyDescent="0.2">
      <c r="A27" s="10" t="s">
        <v>56</v>
      </c>
      <c r="B27" s="9">
        <v>4.9000000000000004</v>
      </c>
    </row>
    <row r="28" spans="1:2" x14ac:dyDescent="0.2">
      <c r="A28" s="10" t="s">
        <v>57</v>
      </c>
      <c r="B28" s="9">
        <v>1.4</v>
      </c>
    </row>
    <row r="29" spans="1:2" x14ac:dyDescent="0.2">
      <c r="A29" s="10" t="s">
        <v>40</v>
      </c>
      <c r="B29" s="9">
        <v>20.100000000000001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I24" sqref="I24"/>
    </sheetView>
  </sheetViews>
  <sheetFormatPr defaultRowHeight="12.75" x14ac:dyDescent="0.2"/>
  <cols>
    <col min="5" max="5" width="12.5703125" bestFit="1" customWidth="1"/>
    <col min="6" max="6" width="13.42578125" bestFit="1" customWidth="1"/>
  </cols>
  <sheetData>
    <row r="1" spans="1:12" x14ac:dyDescent="0.2">
      <c r="A1" s="13" t="s">
        <v>63</v>
      </c>
      <c r="B1" s="13" t="s">
        <v>59</v>
      </c>
      <c r="C1" s="13" t="s">
        <v>60</v>
      </c>
    </row>
    <row r="2" spans="1:12" x14ac:dyDescent="0.2">
      <c r="A2" s="13">
        <v>1</v>
      </c>
      <c r="B2" s="4">
        <v>20.100000000000001</v>
      </c>
      <c r="C2" s="12">
        <v>68.599999999999994</v>
      </c>
    </row>
    <row r="3" spans="1:12" x14ac:dyDescent="0.2">
      <c r="A3" s="13">
        <v>2</v>
      </c>
      <c r="B3" s="4">
        <v>17.600000000000001</v>
      </c>
      <c r="C3" s="12">
        <v>64.900000000000006</v>
      </c>
      <c r="L3">
        <v>100</v>
      </c>
    </row>
    <row r="4" spans="1:12" x14ac:dyDescent="0.2">
      <c r="A4" s="13">
        <v>3</v>
      </c>
      <c r="B4" s="4">
        <v>14</v>
      </c>
      <c r="C4" s="12">
        <v>66</v>
      </c>
    </row>
    <row r="5" spans="1:12" x14ac:dyDescent="0.2">
      <c r="A5" s="13">
        <v>4</v>
      </c>
      <c r="B5" s="4">
        <v>13.3</v>
      </c>
      <c r="C5" s="12">
        <v>70</v>
      </c>
    </row>
    <row r="6" spans="1:12" x14ac:dyDescent="0.2">
      <c r="A6" s="13">
        <v>5</v>
      </c>
      <c r="B6" s="4">
        <v>11.6</v>
      </c>
      <c r="C6" s="12">
        <v>70</v>
      </c>
    </row>
    <row r="7" spans="1:12" x14ac:dyDescent="0.2">
      <c r="A7" s="13">
        <v>6</v>
      </c>
      <c r="B7" s="4">
        <v>4.9000000000000004</v>
      </c>
      <c r="C7" s="12">
        <v>81</v>
      </c>
    </row>
    <row r="8" spans="1:12" x14ac:dyDescent="0.2">
      <c r="A8" s="13">
        <v>7</v>
      </c>
      <c r="B8" s="4">
        <v>4.3</v>
      </c>
      <c r="C8" s="12">
        <v>63</v>
      </c>
    </row>
    <row r="9" spans="1:12" x14ac:dyDescent="0.2">
      <c r="A9" s="13">
        <v>8</v>
      </c>
      <c r="B9" s="4">
        <v>2.4</v>
      </c>
      <c r="C9" s="12">
        <v>66</v>
      </c>
    </row>
    <row r="10" spans="1:12" x14ac:dyDescent="0.2">
      <c r="A10" s="13">
        <v>9</v>
      </c>
      <c r="B10" s="4">
        <v>2.2000000000000002</v>
      </c>
      <c r="C10" s="12">
        <v>66</v>
      </c>
    </row>
    <row r="11" spans="1:12" x14ac:dyDescent="0.2">
      <c r="A11" s="13">
        <v>10</v>
      </c>
      <c r="B11" s="4">
        <v>1.4</v>
      </c>
      <c r="C11" s="12">
        <v>84</v>
      </c>
    </row>
    <row r="12" spans="1:12" x14ac:dyDescent="0.2">
      <c r="A12" s="13">
        <v>11</v>
      </c>
      <c r="B12" s="4">
        <v>1.2</v>
      </c>
      <c r="C12" s="12">
        <v>66</v>
      </c>
    </row>
    <row r="13" spans="1:12" x14ac:dyDescent="0.2">
      <c r="A13" s="13">
        <v>12</v>
      </c>
      <c r="B13" s="4">
        <v>0.9</v>
      </c>
      <c r="C13" s="12">
        <v>71</v>
      </c>
    </row>
    <row r="14" spans="1:12" x14ac:dyDescent="0.2">
      <c r="A14" s="13">
        <v>13</v>
      </c>
      <c r="B14" s="4">
        <v>0.8</v>
      </c>
      <c r="C14" s="12">
        <v>86</v>
      </c>
    </row>
    <row r="15" spans="1:12" x14ac:dyDescent="0.2">
      <c r="A15" s="13">
        <v>14</v>
      </c>
      <c r="B15" s="4">
        <v>0.7</v>
      </c>
      <c r="C15" s="12">
        <v>71</v>
      </c>
    </row>
    <row r="16" spans="1:12" x14ac:dyDescent="0.2">
      <c r="A16" s="13">
        <v>15</v>
      </c>
      <c r="B16" s="4">
        <v>0.7</v>
      </c>
      <c r="C16" s="12">
        <v>69</v>
      </c>
    </row>
    <row r="17" spans="1:6" x14ac:dyDescent="0.2">
      <c r="A17" s="13">
        <v>16</v>
      </c>
      <c r="B17" s="4">
        <v>0.7</v>
      </c>
      <c r="C17" s="12">
        <v>69</v>
      </c>
    </row>
    <row r="18" spans="1:6" x14ac:dyDescent="0.2">
      <c r="A18" s="13">
        <v>17</v>
      </c>
      <c r="B18" s="4">
        <v>0.6</v>
      </c>
      <c r="C18" s="12">
        <v>84</v>
      </c>
    </row>
    <row r="19" spans="1:6" x14ac:dyDescent="0.2">
      <c r="A19" s="13">
        <v>18</v>
      </c>
      <c r="B19" s="4">
        <v>0.6</v>
      </c>
      <c r="C19" s="12">
        <v>67</v>
      </c>
      <c r="E19" t="s">
        <v>64</v>
      </c>
      <c r="F19" t="s">
        <v>65</v>
      </c>
    </row>
    <row r="20" spans="1:6" x14ac:dyDescent="0.2">
      <c r="A20" s="13">
        <v>19</v>
      </c>
      <c r="B20" s="4">
        <v>0.5</v>
      </c>
      <c r="C20" s="12">
        <v>65</v>
      </c>
      <c r="E20">
        <f>CORREL(B2:B26,C2:C26)</f>
        <v>-8.8973854182566314E-2</v>
      </c>
      <c r="F20">
        <f>RSQ(C2:C26,B2:B26)</f>
        <v>7.9163467281005741E-3</v>
      </c>
    </row>
    <row r="21" spans="1:6" x14ac:dyDescent="0.2">
      <c r="A21" s="13">
        <v>20</v>
      </c>
      <c r="B21" s="4">
        <v>0.4</v>
      </c>
      <c r="C21" s="12">
        <v>69</v>
      </c>
    </row>
    <row r="22" spans="1:6" x14ac:dyDescent="0.2">
      <c r="A22" s="13">
        <v>21</v>
      </c>
      <c r="B22" s="4">
        <v>0.4</v>
      </c>
      <c r="C22" s="12">
        <v>72</v>
      </c>
    </row>
    <row r="23" spans="1:6" x14ac:dyDescent="0.2">
      <c r="A23" s="13">
        <v>22</v>
      </c>
      <c r="B23" s="4">
        <v>0.3</v>
      </c>
      <c r="C23" s="12">
        <v>63</v>
      </c>
    </row>
    <row r="24" spans="1:6" x14ac:dyDescent="0.2">
      <c r="A24" s="13">
        <v>23</v>
      </c>
      <c r="B24" s="4">
        <v>0.2</v>
      </c>
      <c r="C24" s="12">
        <v>64</v>
      </c>
    </row>
    <row r="25" spans="1:6" x14ac:dyDescent="0.2">
      <c r="A25" s="13">
        <v>24</v>
      </c>
      <c r="B25" s="4">
        <v>0.18</v>
      </c>
      <c r="C25" s="12">
        <v>61</v>
      </c>
    </row>
    <row r="26" spans="1:6" x14ac:dyDescent="0.2">
      <c r="A26" s="13">
        <v>25</v>
      </c>
      <c r="B26" s="4">
        <v>0.02</v>
      </c>
      <c r="C26" s="12">
        <v>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H22" sqref="H22"/>
    </sheetView>
  </sheetViews>
  <sheetFormatPr defaultRowHeight="12.75" x14ac:dyDescent="0.2"/>
  <cols>
    <col min="1" max="1" width="18.28515625" bestFit="1" customWidth="1"/>
    <col min="2" max="2" width="31.42578125" bestFit="1" customWidth="1"/>
    <col min="3" max="3" width="29.42578125" customWidth="1"/>
    <col min="4" max="4" width="43.28515625" bestFit="1" customWidth="1"/>
  </cols>
  <sheetData>
    <row r="1" spans="1:4" x14ac:dyDescent="0.2">
      <c r="A1" s="7" t="s">
        <v>39</v>
      </c>
      <c r="B1" t="s">
        <v>66</v>
      </c>
      <c r="C1" t="s">
        <v>67</v>
      </c>
      <c r="D1" t="s">
        <v>68</v>
      </c>
    </row>
    <row r="2" spans="1:4" x14ac:dyDescent="0.2">
      <c r="A2" s="8" t="s">
        <v>17</v>
      </c>
      <c r="B2" s="9">
        <v>2</v>
      </c>
      <c r="C2" s="9">
        <v>0.82450000000000001</v>
      </c>
      <c r="D2" s="9">
        <v>6.1249999999990479E-4</v>
      </c>
    </row>
    <row r="3" spans="1:4" x14ac:dyDescent="0.2">
      <c r="A3" s="8" t="s">
        <v>7</v>
      </c>
      <c r="B3" s="9">
        <v>4</v>
      </c>
      <c r="C3" s="9">
        <v>0.68474999999999997</v>
      </c>
      <c r="D3" s="9">
        <v>3.8825000000016391E-4</v>
      </c>
    </row>
    <row r="4" spans="1:4" x14ac:dyDescent="0.2">
      <c r="A4" s="8" t="s">
        <v>21</v>
      </c>
      <c r="B4" s="9">
        <v>5</v>
      </c>
      <c r="C4" s="9">
        <v>0.69520000000000004</v>
      </c>
      <c r="D4" s="9">
        <v>8.3766999999999037E-3</v>
      </c>
    </row>
    <row r="5" spans="1:4" x14ac:dyDescent="0.2">
      <c r="A5" s="8" t="s">
        <v>9</v>
      </c>
      <c r="B5" s="9">
        <v>2</v>
      </c>
      <c r="C5" s="9">
        <v>0.66949999999999998</v>
      </c>
      <c r="D5" s="9">
        <v>8.4049999999991076E-4</v>
      </c>
    </row>
    <row r="6" spans="1:4" x14ac:dyDescent="0.2">
      <c r="A6" s="8" t="s">
        <v>15</v>
      </c>
      <c r="B6" s="9">
        <v>2</v>
      </c>
      <c r="C6" s="9">
        <v>0.77949999999999997</v>
      </c>
      <c r="D6" s="9">
        <v>1.1400499999999925E-2</v>
      </c>
    </row>
    <row r="7" spans="1:4" x14ac:dyDescent="0.2">
      <c r="A7" s="8" t="s">
        <v>19</v>
      </c>
      <c r="B7" s="9">
        <v>3</v>
      </c>
      <c r="C7" s="9">
        <v>0.63933333333333342</v>
      </c>
      <c r="D7" s="9">
        <v>8.4233333333327831E-4</v>
      </c>
    </row>
    <row r="8" spans="1:4" x14ac:dyDescent="0.2">
      <c r="A8" s="8" t="s">
        <v>11</v>
      </c>
      <c r="B8" s="9">
        <v>4</v>
      </c>
      <c r="C8" s="9">
        <v>0.66075000000000006</v>
      </c>
      <c r="D8" s="9">
        <v>7.0558333333329648E-4</v>
      </c>
    </row>
    <row r="9" spans="1:4" x14ac:dyDescent="0.2">
      <c r="A9" s="8" t="s">
        <v>13</v>
      </c>
      <c r="B9" s="9">
        <v>3</v>
      </c>
      <c r="C9" s="9">
        <v>0.68333333333333324</v>
      </c>
      <c r="D9" s="9">
        <v>1.4943333333333753E-3</v>
      </c>
    </row>
    <row r="10" spans="1:4" x14ac:dyDescent="0.2">
      <c r="A10" s="8" t="s">
        <v>40</v>
      </c>
      <c r="B10" s="9">
        <v>25</v>
      </c>
      <c r="C10" s="9">
        <v>0.69491999999999987</v>
      </c>
      <c r="D10" s="9">
        <v>4.9272433333334602E-3</v>
      </c>
    </row>
    <row r="16" spans="1:4" x14ac:dyDescent="0.2">
      <c r="A16" s="9">
        <v>0.82450000000000001</v>
      </c>
      <c r="B16">
        <f>A16-GETPIVOTDATA("Среднее по полю Win rate %2",$A$1)</f>
        <v>0.12958000000000014</v>
      </c>
      <c r="C16">
        <f>B16*B16</f>
        <v>1.6790976400000036E-2</v>
      </c>
    </row>
    <row r="17" spans="1:9" x14ac:dyDescent="0.2">
      <c r="A17" s="9">
        <v>0.68474999999999997</v>
      </c>
      <c r="B17">
        <f t="shared" ref="B17:B23" si="0">A17-GETPIVOTDATA("Среднее по полю Win rate %2",$A$1)</f>
        <v>-1.0169999999999901E-2</v>
      </c>
      <c r="C17">
        <f t="shared" ref="C17:C23" si="1">B17*B17</f>
        <v>1.0342889999999799E-4</v>
      </c>
    </row>
    <row r="18" spans="1:9" x14ac:dyDescent="0.2">
      <c r="A18" s="9">
        <v>0.69520000000000004</v>
      </c>
      <c r="B18">
        <f t="shared" si="0"/>
        <v>2.80000000000169E-4</v>
      </c>
      <c r="C18">
        <f t="shared" si="1"/>
        <v>7.8400000000094643E-8</v>
      </c>
      <c r="F18">
        <f>D21/GETPIVOTDATA("Количество по полю Win rate %",$A$1)</f>
        <v>0.23612516604393247</v>
      </c>
      <c r="G18" t="s">
        <v>70</v>
      </c>
      <c r="H18">
        <v>0.5</v>
      </c>
      <c r="I18" t="s">
        <v>71</v>
      </c>
    </row>
    <row r="19" spans="1:9" x14ac:dyDescent="0.2">
      <c r="A19" s="9">
        <v>0.66949999999999998</v>
      </c>
      <c r="B19">
        <f t="shared" si="0"/>
        <v>-2.5419999999999887E-2</v>
      </c>
      <c r="C19">
        <f t="shared" si="1"/>
        <v>6.4617639999999422E-4</v>
      </c>
    </row>
    <row r="20" spans="1:9" x14ac:dyDescent="0.2">
      <c r="A20" s="9">
        <v>0.77949999999999997</v>
      </c>
      <c r="B20">
        <f t="shared" si="0"/>
        <v>8.45800000000001E-2</v>
      </c>
      <c r="C20">
        <f t="shared" si="1"/>
        <v>7.1537764000000172E-3</v>
      </c>
    </row>
    <row r="21" spans="1:9" x14ac:dyDescent="0.2">
      <c r="A21" s="9">
        <v>0.63933333333333342</v>
      </c>
      <c r="B21">
        <f t="shared" si="0"/>
        <v>-5.5586666666666451E-2</v>
      </c>
      <c r="C21">
        <f t="shared" si="1"/>
        <v>3.089877511111087E-3</v>
      </c>
      <c r="D21">
        <f>C25/GETPIVOTDATA("Смещенная дисперсия по полю Win rate %2",$A$1)</f>
        <v>5.9031291510983115</v>
      </c>
    </row>
    <row r="22" spans="1:9" x14ac:dyDescent="0.2">
      <c r="A22" s="9">
        <v>0.66075000000000006</v>
      </c>
      <c r="B22">
        <f t="shared" si="0"/>
        <v>-3.4169999999999812E-2</v>
      </c>
      <c r="C22">
        <f t="shared" si="1"/>
        <v>1.1675888999999871E-3</v>
      </c>
    </row>
    <row r="23" spans="1:9" x14ac:dyDescent="0.2">
      <c r="A23" s="9">
        <v>0.68333333333333324</v>
      </c>
      <c r="B23">
        <f t="shared" si="0"/>
        <v>-1.1586666666666634E-2</v>
      </c>
      <c r="C23">
        <f t="shared" si="1"/>
        <v>1.3425084444444369E-4</v>
      </c>
    </row>
    <row r="24" spans="1:9" x14ac:dyDescent="0.2">
      <c r="C24" t="s">
        <v>69</v>
      </c>
    </row>
    <row r="25" spans="1:9" x14ac:dyDescent="0.2">
      <c r="C25">
        <f>SUM(C16:C23)</f>
        <v>2.9086153755555563E-2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269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Данные</vt:lpstr>
      <vt:lpstr>Сводная таблица по качественном</vt:lpstr>
      <vt:lpstr>Сводные таблица по количетвен</vt:lpstr>
      <vt:lpstr>лр4</vt:lpstr>
      <vt:lpstr>лр3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Student</dc:creator>
  <dc:description/>
  <cp:lastModifiedBy>student</cp:lastModifiedBy>
  <cp:revision>7</cp:revision>
  <dcterms:created xsi:type="dcterms:W3CDTF">2023-10-16T07:00:46Z</dcterms:created>
  <dcterms:modified xsi:type="dcterms:W3CDTF">2023-11-13T10:31:17Z</dcterms:modified>
  <dc:language>ru-RU</dc:language>
</cp:coreProperties>
</file>