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filterPrivacy="1" defaultThemeVersion="166925"/>
  <xr:revisionPtr revIDLastSave="479" documentId="8_{A9A98B51-F80F-4ECA-B8C5-33CA28D85896}" xr6:coauthVersionLast="47" xr6:coauthVersionMax="47" xr10:uidLastSave="{78B1049D-2CEA-4499-9789-B5864D46287B}"/>
  <bookViews>
    <workbookView xWindow="-120" yWindow="-120" windowWidth="17880" windowHeight="9600" xr2:uid="{EA1188DA-4C2E-4A33-B68B-EE3C9F379442}"/>
  </bookViews>
  <sheets>
    <sheet name="Nutrition Table" sheetId="36" r:id="rId1"/>
    <sheet name="Daily Totals" sheetId="44" r:id="rId2"/>
    <sheet name="Meal Replacement Shake" sheetId="43" r:id="rId3"/>
    <sheet name="Tea w Chicken" sheetId="40" r:id="rId4"/>
    <sheet name="Pasta w Chicken" sheetId="41" r:id="rId5"/>
    <sheet name="Post Gym; Nuts" sheetId="39" r:id="rId6"/>
    <sheet name="Rice Cakes" sheetId="46" r:id="rId7"/>
    <sheet name="Pre-Gym" sheetId="47" r:id="rId8"/>
  </sheets>
  <definedNames>
    <definedName name="GiveFeedback">"Group 12"</definedName>
    <definedName name="pt_color">#REF!</definedName>
    <definedName name="pt_search">#REF!</definedName>
    <definedName name="select_each_ele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9" l="1"/>
  <c r="E4" i="39" s="1"/>
  <c r="E8" i="44" s="1"/>
  <c r="F9" i="39"/>
  <c r="C9" i="40"/>
  <c r="C10" i="40"/>
  <c r="C11" i="40"/>
  <c r="C10" i="41"/>
  <c r="C9" i="39"/>
  <c r="K11" i="43"/>
  <c r="K9" i="43"/>
  <c r="K12" i="43"/>
  <c r="K9" i="40"/>
  <c r="K10" i="40"/>
  <c r="K13" i="40"/>
  <c r="K11" i="40"/>
  <c r="K10" i="41"/>
  <c r="K13" i="41"/>
  <c r="K9" i="41"/>
  <c r="K9" i="39"/>
  <c r="K4" i="39" s="1"/>
  <c r="K8" i="44" s="1"/>
  <c r="J11" i="43"/>
  <c r="J9" i="43"/>
  <c r="J12" i="43"/>
  <c r="J9" i="40"/>
  <c r="J10" i="40"/>
  <c r="J13" i="40"/>
  <c r="J11" i="40"/>
  <c r="J10" i="41"/>
  <c r="J13" i="41"/>
  <c r="J9" i="41"/>
  <c r="J9" i="39"/>
  <c r="I11" i="43"/>
  <c r="I9" i="43"/>
  <c r="I4" i="43" s="1"/>
  <c r="I5" i="44" s="1"/>
  <c r="I12" i="43"/>
  <c r="I9" i="40"/>
  <c r="I10" i="40"/>
  <c r="I13" i="40"/>
  <c r="I11" i="40"/>
  <c r="I10" i="41"/>
  <c r="I13" i="41"/>
  <c r="I9" i="41"/>
  <c r="I9" i="39"/>
  <c r="I4" i="39" s="1"/>
  <c r="I8" i="44" s="1"/>
  <c r="H11" i="43"/>
  <c r="H9" i="43"/>
  <c r="H4" i="43" s="1"/>
  <c r="H5" i="44" s="1"/>
  <c r="H12" i="43"/>
  <c r="H9" i="40"/>
  <c r="H10" i="40"/>
  <c r="H13" i="40"/>
  <c r="H11" i="40"/>
  <c r="H10" i="41"/>
  <c r="H13" i="41"/>
  <c r="H9" i="41"/>
  <c r="H9" i="39"/>
  <c r="G11" i="43"/>
  <c r="G9" i="43"/>
  <c r="G12" i="43"/>
  <c r="G9" i="40"/>
  <c r="G10" i="40"/>
  <c r="G13" i="40"/>
  <c r="G11" i="40"/>
  <c r="G10" i="41"/>
  <c r="G13" i="41"/>
  <c r="G9" i="41"/>
  <c r="G9" i="39"/>
  <c r="G4" i="39" s="1"/>
  <c r="G8" i="44" s="1"/>
  <c r="F11" i="43"/>
  <c r="F9" i="43"/>
  <c r="F4" i="43" s="1"/>
  <c r="F5" i="44" s="1"/>
  <c r="F12" i="43"/>
  <c r="F9" i="40"/>
  <c r="F10" i="40"/>
  <c r="F13" i="40"/>
  <c r="F11" i="40"/>
  <c r="F10" i="41"/>
  <c r="F13" i="41"/>
  <c r="F9" i="41"/>
  <c r="E11" i="43"/>
  <c r="E9" i="43"/>
  <c r="E4" i="43" s="1"/>
  <c r="E5" i="44" s="1"/>
  <c r="E12" i="43"/>
  <c r="E9" i="40"/>
  <c r="E10" i="40"/>
  <c r="E13" i="40"/>
  <c r="E11" i="40"/>
  <c r="E10" i="41"/>
  <c r="E13" i="41"/>
  <c r="E9" i="41"/>
  <c r="D11" i="43"/>
  <c r="D9" i="43"/>
  <c r="D4" i="43" s="1"/>
  <c r="D5" i="44" s="1"/>
  <c r="D12" i="43"/>
  <c r="D9" i="40"/>
  <c r="D10" i="40"/>
  <c r="D13" i="40"/>
  <c r="D11" i="40"/>
  <c r="D10" i="41"/>
  <c r="D13" i="41"/>
  <c r="D9" i="41"/>
  <c r="D9" i="39"/>
  <c r="C11" i="43"/>
  <c r="C9" i="43"/>
  <c r="C4" i="43" s="1"/>
  <c r="C5" i="44" s="1"/>
  <c r="C12" i="43"/>
  <c r="C13" i="40"/>
  <c r="C13" i="41"/>
  <c r="C9" i="41"/>
  <c r="K9" i="47"/>
  <c r="K10" i="47"/>
  <c r="K11" i="47"/>
  <c r="K12" i="47"/>
  <c r="K13" i="47"/>
  <c r="K14" i="47"/>
  <c r="K15" i="47"/>
  <c r="K16" i="47"/>
  <c r="K17" i="47"/>
  <c r="K18" i="47"/>
  <c r="K4" i="47"/>
  <c r="K10" i="44" s="1"/>
  <c r="K9" i="46"/>
  <c r="K10" i="46"/>
  <c r="K11" i="46"/>
  <c r="K12" i="46"/>
  <c r="K13" i="46"/>
  <c r="K14" i="46"/>
  <c r="K15" i="46"/>
  <c r="K16" i="46"/>
  <c r="K17" i="46"/>
  <c r="K18" i="46"/>
  <c r="K4" i="46"/>
  <c r="K9" i="44" s="1"/>
  <c r="K10" i="39"/>
  <c r="K11" i="39"/>
  <c r="K12" i="39"/>
  <c r="K13" i="39"/>
  <c r="K14" i="39"/>
  <c r="K15" i="39"/>
  <c r="K16" i="39"/>
  <c r="K17" i="39"/>
  <c r="K18" i="39"/>
  <c r="K11" i="41"/>
  <c r="K12" i="41"/>
  <c r="K14" i="41"/>
  <c r="K15" i="41"/>
  <c r="K16" i="41"/>
  <c r="K17" i="41"/>
  <c r="K18" i="41"/>
  <c r="K12" i="40"/>
  <c r="K14" i="40"/>
  <c r="K15" i="40"/>
  <c r="K16" i="40"/>
  <c r="K17" i="40"/>
  <c r="K18" i="40"/>
  <c r="K10" i="43"/>
  <c r="K4" i="43" s="1"/>
  <c r="K5" i="44" s="1"/>
  <c r="K13" i="43"/>
  <c r="K14" i="43"/>
  <c r="K15" i="43"/>
  <c r="K16" i="43"/>
  <c r="K17" i="43"/>
  <c r="K18" i="43"/>
  <c r="J9" i="47"/>
  <c r="J4" i="47" s="1"/>
  <c r="J10" i="44" s="1"/>
  <c r="J10" i="47"/>
  <c r="J11" i="47"/>
  <c r="J12" i="47"/>
  <c r="J13" i="47"/>
  <c r="J14" i="47"/>
  <c r="J15" i="47"/>
  <c r="J16" i="47"/>
  <c r="J17" i="47"/>
  <c r="J18" i="47"/>
  <c r="J9" i="46"/>
  <c r="J4" i="46" s="1"/>
  <c r="J9" i="44" s="1"/>
  <c r="J10" i="46"/>
  <c r="J11" i="46"/>
  <c r="J12" i="46"/>
  <c r="J13" i="46"/>
  <c r="J14" i="46"/>
  <c r="J15" i="46"/>
  <c r="J16" i="46"/>
  <c r="J17" i="46"/>
  <c r="J18" i="46"/>
  <c r="J10" i="39"/>
  <c r="J4" i="39" s="1"/>
  <c r="J8" i="44" s="1"/>
  <c r="J11" i="39"/>
  <c r="J12" i="39"/>
  <c r="J13" i="39"/>
  <c r="J14" i="39"/>
  <c r="J15" i="39"/>
  <c r="J16" i="39"/>
  <c r="J17" i="39"/>
  <c r="J18" i="39"/>
  <c r="J11" i="41"/>
  <c r="J12" i="41"/>
  <c r="J14" i="41"/>
  <c r="J15" i="41"/>
  <c r="J16" i="41"/>
  <c r="J17" i="41"/>
  <c r="J18" i="41"/>
  <c r="J12" i="40"/>
  <c r="J14" i="40"/>
  <c r="J15" i="40"/>
  <c r="J16" i="40"/>
  <c r="J17" i="40"/>
  <c r="J18" i="40"/>
  <c r="J10" i="43"/>
  <c r="J4" i="43" s="1"/>
  <c r="J5" i="44" s="1"/>
  <c r="J13" i="43"/>
  <c r="J14" i="43"/>
  <c r="J15" i="43"/>
  <c r="J16" i="43"/>
  <c r="J17" i="43"/>
  <c r="J18" i="43"/>
  <c r="I9" i="47"/>
  <c r="I4" i="47" s="1"/>
  <c r="I10" i="44" s="1"/>
  <c r="I10" i="47"/>
  <c r="I11" i="47"/>
  <c r="I12" i="47"/>
  <c r="I13" i="47"/>
  <c r="I14" i="47"/>
  <c r="I15" i="47"/>
  <c r="I16" i="47"/>
  <c r="I17" i="47"/>
  <c r="I18" i="47"/>
  <c r="I9" i="46"/>
  <c r="I4" i="46" s="1"/>
  <c r="I9" i="44" s="1"/>
  <c r="I10" i="46"/>
  <c r="I11" i="46"/>
  <c r="I12" i="46"/>
  <c r="I13" i="46"/>
  <c r="I14" i="46"/>
  <c r="I15" i="46"/>
  <c r="I16" i="46"/>
  <c r="I17" i="46"/>
  <c r="I18" i="46"/>
  <c r="I10" i="39"/>
  <c r="I11" i="39"/>
  <c r="I12" i="39"/>
  <c r="I13" i="39"/>
  <c r="I14" i="39"/>
  <c r="I15" i="39"/>
  <c r="I16" i="39"/>
  <c r="I17" i="39"/>
  <c r="I18" i="39"/>
  <c r="I11" i="41"/>
  <c r="I12" i="41"/>
  <c r="I14" i="41"/>
  <c r="I15" i="41"/>
  <c r="I16" i="41"/>
  <c r="I17" i="41"/>
  <c r="I18" i="41"/>
  <c r="I12" i="40"/>
  <c r="I14" i="40"/>
  <c r="I15" i="40"/>
  <c r="I16" i="40"/>
  <c r="I17" i="40"/>
  <c r="I18" i="40"/>
  <c r="I10" i="43"/>
  <c r="I13" i="43"/>
  <c r="I14" i="43"/>
  <c r="I15" i="43"/>
  <c r="I16" i="43"/>
  <c r="I17" i="43"/>
  <c r="I18" i="43"/>
  <c r="H9" i="47"/>
  <c r="H10" i="47"/>
  <c r="H4" i="47" s="1"/>
  <c r="H10" i="44" s="1"/>
  <c r="H11" i="47"/>
  <c r="H12" i="47"/>
  <c r="H13" i="47"/>
  <c r="H14" i="47"/>
  <c r="H15" i="47"/>
  <c r="H16" i="47"/>
  <c r="H17" i="47"/>
  <c r="H18" i="47"/>
  <c r="H9" i="46"/>
  <c r="H4" i="46" s="1"/>
  <c r="H9" i="44" s="1"/>
  <c r="H10" i="46"/>
  <c r="H11" i="46"/>
  <c r="H12" i="46"/>
  <c r="H13" i="46"/>
  <c r="H14" i="46"/>
  <c r="H15" i="46"/>
  <c r="H16" i="46"/>
  <c r="H17" i="46"/>
  <c r="H18" i="46"/>
  <c r="H10" i="39"/>
  <c r="H4" i="39" s="1"/>
  <c r="H8" i="44" s="1"/>
  <c r="H11" i="39"/>
  <c r="H12" i="39"/>
  <c r="H13" i="39"/>
  <c r="H14" i="39"/>
  <c r="H15" i="39"/>
  <c r="H16" i="39"/>
  <c r="H17" i="39"/>
  <c r="H18" i="39"/>
  <c r="H11" i="41"/>
  <c r="H12" i="41"/>
  <c r="H14" i="41"/>
  <c r="H15" i="41"/>
  <c r="H16" i="41"/>
  <c r="H17" i="41"/>
  <c r="H18" i="41"/>
  <c r="H12" i="40"/>
  <c r="H14" i="40"/>
  <c r="H15" i="40"/>
  <c r="H16" i="40"/>
  <c r="H17" i="40"/>
  <c r="H18" i="40"/>
  <c r="H10" i="43"/>
  <c r="H13" i="43"/>
  <c r="H14" i="43"/>
  <c r="H15" i="43"/>
  <c r="H16" i="43"/>
  <c r="H17" i="43"/>
  <c r="H18" i="43"/>
  <c r="G9" i="47"/>
  <c r="G10" i="47"/>
  <c r="G11" i="47"/>
  <c r="G12" i="47"/>
  <c r="G13" i="47"/>
  <c r="G14" i="47"/>
  <c r="G15" i="47"/>
  <c r="G16" i="47"/>
  <c r="G17" i="47"/>
  <c r="G4" i="47" s="1"/>
  <c r="G10" i="44" s="1"/>
  <c r="G18" i="47"/>
  <c r="G9" i="46"/>
  <c r="G4" i="46" s="1"/>
  <c r="G9" i="44" s="1"/>
  <c r="G10" i="46"/>
  <c r="G11" i="46"/>
  <c r="G12" i="46"/>
  <c r="G13" i="46"/>
  <c r="G14" i="46"/>
  <c r="G15" i="46"/>
  <c r="G16" i="46"/>
  <c r="G17" i="46"/>
  <c r="G18" i="46"/>
  <c r="G10" i="39"/>
  <c r="G11" i="39"/>
  <c r="G12" i="39"/>
  <c r="G13" i="39"/>
  <c r="G14" i="39"/>
  <c r="G15" i="39"/>
  <c r="G16" i="39"/>
  <c r="G17" i="39"/>
  <c r="G18" i="39"/>
  <c r="G11" i="41"/>
  <c r="G12" i="41"/>
  <c r="G14" i="41"/>
  <c r="G15" i="41"/>
  <c r="G16" i="41"/>
  <c r="G17" i="41"/>
  <c r="G18" i="41"/>
  <c r="G12" i="40"/>
  <c r="G14" i="40"/>
  <c r="G15" i="40"/>
  <c r="G16" i="40"/>
  <c r="G17" i="40"/>
  <c r="G18" i="40"/>
  <c r="G10" i="43"/>
  <c r="G4" i="43" s="1"/>
  <c r="G5" i="44" s="1"/>
  <c r="G13" i="43"/>
  <c r="G14" i="43"/>
  <c r="G15" i="43"/>
  <c r="G16" i="43"/>
  <c r="G17" i="43"/>
  <c r="G18" i="43"/>
  <c r="F9" i="47"/>
  <c r="F4" i="47" s="1"/>
  <c r="F10" i="44" s="1"/>
  <c r="F10" i="47"/>
  <c r="F11" i="47"/>
  <c r="F12" i="47"/>
  <c r="F13" i="47"/>
  <c r="F14" i="47"/>
  <c r="F15" i="47"/>
  <c r="F16" i="47"/>
  <c r="F17" i="47"/>
  <c r="F18" i="47"/>
  <c r="F9" i="46"/>
  <c r="F4" i="46" s="1"/>
  <c r="F9" i="44" s="1"/>
  <c r="F10" i="46"/>
  <c r="F11" i="46"/>
  <c r="F12" i="46"/>
  <c r="F13" i="46"/>
  <c r="F14" i="46"/>
  <c r="F15" i="46"/>
  <c r="F16" i="46"/>
  <c r="F17" i="46"/>
  <c r="F18" i="46"/>
  <c r="F10" i="39"/>
  <c r="F4" i="39" s="1"/>
  <c r="F8" i="44" s="1"/>
  <c r="F11" i="39"/>
  <c r="F12" i="39"/>
  <c r="F13" i="39"/>
  <c r="F14" i="39"/>
  <c r="F15" i="39"/>
  <c r="F16" i="39"/>
  <c r="F17" i="39"/>
  <c r="F18" i="39"/>
  <c r="F11" i="41"/>
  <c r="F12" i="41"/>
  <c r="F14" i="41"/>
  <c r="F15" i="41"/>
  <c r="F16" i="41"/>
  <c r="F17" i="41"/>
  <c r="F18" i="41"/>
  <c r="F12" i="40"/>
  <c r="F14" i="40"/>
  <c r="F15" i="40"/>
  <c r="F16" i="40"/>
  <c r="F17" i="40"/>
  <c r="F18" i="40"/>
  <c r="F10" i="43"/>
  <c r="F13" i="43"/>
  <c r="F14" i="43"/>
  <c r="F15" i="43"/>
  <c r="F16" i="43"/>
  <c r="F17" i="43"/>
  <c r="F18" i="43"/>
  <c r="D9" i="47"/>
  <c r="D10" i="47"/>
  <c r="D11" i="47"/>
  <c r="D12" i="47"/>
  <c r="D13" i="47"/>
  <c r="D14" i="47"/>
  <c r="D15" i="47"/>
  <c r="D16" i="47"/>
  <c r="D17" i="47"/>
  <c r="D18" i="47"/>
  <c r="D4" i="47"/>
  <c r="D10" i="44" s="1"/>
  <c r="D9" i="46"/>
  <c r="D10" i="46"/>
  <c r="D11" i="46"/>
  <c r="D12" i="46"/>
  <c r="D13" i="46"/>
  <c r="D14" i="46"/>
  <c r="D15" i="46"/>
  <c r="D4" i="46" s="1"/>
  <c r="D9" i="44" s="1"/>
  <c r="D16" i="46"/>
  <c r="D17" i="46"/>
  <c r="D18" i="46"/>
  <c r="D10" i="39"/>
  <c r="D4" i="39" s="1"/>
  <c r="D8" i="44" s="1"/>
  <c r="D11" i="39"/>
  <c r="D12" i="39"/>
  <c r="D13" i="39"/>
  <c r="D14" i="39"/>
  <c r="D15" i="39"/>
  <c r="D16" i="39"/>
  <c r="D17" i="39"/>
  <c r="D18" i="39"/>
  <c r="D11" i="41"/>
  <c r="D12" i="41"/>
  <c r="D4" i="41" s="1"/>
  <c r="D7" i="44" s="1"/>
  <c r="D14" i="41"/>
  <c r="D15" i="41"/>
  <c r="D16" i="41"/>
  <c r="D17" i="41"/>
  <c r="D18" i="41"/>
  <c r="D12" i="40"/>
  <c r="D14" i="40"/>
  <c r="D15" i="40"/>
  <c r="D16" i="40"/>
  <c r="D17" i="40"/>
  <c r="D18" i="40"/>
  <c r="E9" i="47"/>
  <c r="E4" i="47" s="1"/>
  <c r="E10" i="44" s="1"/>
  <c r="E10" i="47"/>
  <c r="E11" i="47"/>
  <c r="E12" i="47"/>
  <c r="E13" i="47"/>
  <c r="E14" i="47"/>
  <c r="E15" i="47"/>
  <c r="E16" i="47"/>
  <c r="E17" i="47"/>
  <c r="E18" i="47"/>
  <c r="E9" i="46"/>
  <c r="E4" i="46" s="1"/>
  <c r="E9" i="44" s="1"/>
  <c r="E10" i="46"/>
  <c r="E11" i="46"/>
  <c r="E12" i="46"/>
  <c r="E13" i="46"/>
  <c r="E14" i="46"/>
  <c r="E15" i="46"/>
  <c r="E16" i="46"/>
  <c r="E17" i="46"/>
  <c r="E18" i="46"/>
  <c r="E10" i="39"/>
  <c r="E11" i="39"/>
  <c r="E12" i="39"/>
  <c r="E13" i="39"/>
  <c r="E14" i="39"/>
  <c r="E15" i="39"/>
  <c r="E16" i="39"/>
  <c r="E17" i="39"/>
  <c r="E18" i="39"/>
  <c r="E11" i="41"/>
  <c r="E12" i="41"/>
  <c r="E14" i="41"/>
  <c r="E15" i="41"/>
  <c r="E16" i="41"/>
  <c r="E17" i="41"/>
  <c r="E18" i="41"/>
  <c r="E12" i="40"/>
  <c r="E14" i="40"/>
  <c r="E15" i="40"/>
  <c r="E16" i="40"/>
  <c r="E17" i="40"/>
  <c r="E18" i="40"/>
  <c r="E10" i="43"/>
  <c r="E13" i="43"/>
  <c r="E14" i="43"/>
  <c r="E15" i="43"/>
  <c r="E16" i="43"/>
  <c r="E17" i="43"/>
  <c r="E18" i="43"/>
  <c r="C9" i="47"/>
  <c r="C10" i="47"/>
  <c r="C4" i="47" s="1"/>
  <c r="C10" i="44" s="1"/>
  <c r="C11" i="47"/>
  <c r="C12" i="47"/>
  <c r="C13" i="47"/>
  <c r="C14" i="47"/>
  <c r="C15" i="47"/>
  <c r="C16" i="47"/>
  <c r="C17" i="47"/>
  <c r="C18" i="47"/>
  <c r="C9" i="46"/>
  <c r="C4" i="46" s="1"/>
  <c r="C9" i="44" s="1"/>
  <c r="C10" i="46"/>
  <c r="C11" i="46"/>
  <c r="C12" i="46"/>
  <c r="C13" i="46"/>
  <c r="C14" i="46"/>
  <c r="C15" i="46"/>
  <c r="C16" i="46"/>
  <c r="C17" i="46"/>
  <c r="C18" i="46"/>
  <c r="C10" i="39"/>
  <c r="C4" i="39" s="1"/>
  <c r="C8" i="44" s="1"/>
  <c r="C11" i="39"/>
  <c r="C12" i="39"/>
  <c r="C13" i="39"/>
  <c r="C14" i="39"/>
  <c r="C15" i="39"/>
  <c r="C16" i="39"/>
  <c r="C17" i="39"/>
  <c r="C18" i="39"/>
  <c r="C11" i="41"/>
  <c r="C12" i="41"/>
  <c r="C14" i="41"/>
  <c r="C15" i="41"/>
  <c r="C16" i="41"/>
  <c r="C17" i="41"/>
  <c r="C18" i="41"/>
  <c r="C12" i="40"/>
  <c r="C14" i="40"/>
  <c r="C15" i="40"/>
  <c r="C16" i="40"/>
  <c r="C17" i="40"/>
  <c r="C18" i="40"/>
  <c r="D10" i="43"/>
  <c r="D13" i="43"/>
  <c r="D14" i="43"/>
  <c r="D15" i="43"/>
  <c r="D16" i="43"/>
  <c r="D17" i="43"/>
  <c r="D18" i="43"/>
  <c r="C10" i="43"/>
  <c r="C13" i="43"/>
  <c r="C14" i="43"/>
  <c r="C15" i="43"/>
  <c r="C16" i="43"/>
  <c r="C17" i="43"/>
  <c r="C18" i="43"/>
  <c r="G4" i="40" l="1"/>
  <c r="G6" i="44" s="1"/>
  <c r="G12" i="44" s="1"/>
  <c r="G15" i="44" s="1"/>
  <c r="K4" i="40"/>
  <c r="K6" i="44" s="1"/>
  <c r="C4" i="41"/>
  <c r="C7" i="44" s="1"/>
  <c r="F4" i="41"/>
  <c r="F7" i="44" s="1"/>
  <c r="H4" i="40"/>
  <c r="H6" i="44" s="1"/>
  <c r="J4" i="41"/>
  <c r="J7" i="44" s="1"/>
  <c r="I4" i="40"/>
  <c r="I6" i="44" s="1"/>
  <c r="E4" i="41"/>
  <c r="E7" i="44" s="1"/>
  <c r="C4" i="40"/>
  <c r="C6" i="44" s="1"/>
  <c r="C12" i="44" s="1"/>
  <c r="C15" i="44" s="1"/>
  <c r="H4" i="41"/>
  <c r="H7" i="44" s="1"/>
  <c r="J4" i="40"/>
  <c r="J6" i="44" s="1"/>
  <c r="I4" i="41"/>
  <c r="I7" i="44" s="1"/>
  <c r="G4" i="41"/>
  <c r="G7" i="44" s="1"/>
  <c r="K4" i="41"/>
  <c r="K7" i="44" s="1"/>
  <c r="F4" i="40"/>
  <c r="F6" i="44" s="1"/>
  <c r="F12" i="44" s="1"/>
  <c r="F15" i="44" s="1"/>
  <c r="E4" i="40"/>
  <c r="E6" i="44" s="1"/>
  <c r="E12" i="44" s="1"/>
  <c r="E15" i="44" s="1"/>
  <c r="D4" i="40"/>
  <c r="D6" i="44" s="1"/>
  <c r="D12" i="44" s="1"/>
  <c r="D15" i="44" s="1"/>
  <c r="K12" i="44"/>
  <c r="K15" i="44" s="1"/>
  <c r="I12" i="44"/>
  <c r="I15" i="44" s="1"/>
  <c r="J12" i="44"/>
  <c r="J15" i="44" s="1"/>
  <c r="H12" i="44" l="1"/>
  <c r="H15" i="44" s="1"/>
</calcChain>
</file>

<file path=xl/sharedStrings.xml><?xml version="1.0" encoding="utf-8"?>
<sst xmlns="http://schemas.openxmlformats.org/spreadsheetml/2006/main" count="211" uniqueCount="55">
  <si>
    <t>Calories</t>
  </si>
  <si>
    <t>Carbs</t>
  </si>
  <si>
    <t>Protein</t>
  </si>
  <si>
    <t>Fat</t>
  </si>
  <si>
    <t>Rice</t>
  </si>
  <si>
    <t>Avocado</t>
  </si>
  <si>
    <t>Red Kidney Beans</t>
  </si>
  <si>
    <t>Beef Mince</t>
  </si>
  <si>
    <t>Chicken Thigh</t>
  </si>
  <si>
    <t>Nutrition Table</t>
  </si>
  <si>
    <t>Iron</t>
  </si>
  <si>
    <t>Fibre</t>
  </si>
  <si>
    <t>Sodium</t>
  </si>
  <si>
    <t>Potassium</t>
  </si>
  <si>
    <t>Calcium</t>
  </si>
  <si>
    <t>Potato</t>
  </si>
  <si>
    <t>Banana</t>
  </si>
  <si>
    <t>Dried Cranberries</t>
  </si>
  <si>
    <t>Rice Cakes</t>
  </si>
  <si>
    <t>Mixed Nuts</t>
  </si>
  <si>
    <t>Almonds</t>
  </si>
  <si>
    <t>Chicken Breast</t>
  </si>
  <si>
    <t>Spinach</t>
  </si>
  <si>
    <t>Mixed Green Veg</t>
  </si>
  <si>
    <t>Prawns</t>
  </si>
  <si>
    <t>Squid</t>
  </si>
  <si>
    <t>Seafood Mix</t>
  </si>
  <si>
    <t>All units are quantified from 100g of produce</t>
  </si>
  <si>
    <t>Recipe</t>
  </si>
  <si>
    <t>Pasta</t>
  </si>
  <si>
    <t>Kangaroo</t>
  </si>
  <si>
    <t>Oat Milk</t>
  </si>
  <si>
    <t>Raw Protein Powder</t>
  </si>
  <si>
    <t>Margarine</t>
  </si>
  <si>
    <r>
      <t xml:space="preserve">Qty </t>
    </r>
    <r>
      <rPr>
        <i/>
        <sz val="11"/>
        <color theme="1"/>
        <rFont val="Calibri"/>
        <family val="2"/>
        <scheme val="minor"/>
      </rPr>
      <t>(g)</t>
    </r>
  </si>
  <si>
    <t>Pasta and Chicken</t>
  </si>
  <si>
    <t>Tea with Chicken Thigh</t>
  </si>
  <si>
    <t>Meal Replacement Shake</t>
  </si>
  <si>
    <t>Daily Totals</t>
  </si>
  <si>
    <t>In use??</t>
  </si>
  <si>
    <t>Daily Total:</t>
  </si>
  <si>
    <t>YES</t>
  </si>
  <si>
    <t>Pre-Gym</t>
  </si>
  <si>
    <t>Reccomended:</t>
  </si>
  <si>
    <t>340 to 400</t>
  </si>
  <si>
    <t>19 to 45</t>
  </si>
  <si>
    <t>55 to 70</t>
  </si>
  <si>
    <t>500 to 2300</t>
  </si>
  <si>
    <t>Max 2500</t>
  </si>
  <si>
    <t>3500 to 4700</t>
  </si>
  <si>
    <t xml:space="preserve"> Meal Replacement Shake</t>
  </si>
  <si>
    <t>Tea w Chicken</t>
  </si>
  <si>
    <t>Pasta w Chicken</t>
  </si>
  <si>
    <t>Post Gym; Nuts</t>
  </si>
  <si>
    <t>187 to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</si>
</sst>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24" x14ac:knownFonts="1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31.5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 tint="0.34998626667073579"/>
      <name val="Calibri"/>
      <family val="2"/>
      <scheme val="minor"/>
    </font>
    <font>
      <u/>
      <sz val="14"/>
      <color theme="4"/>
      <name val="Calibri"/>
      <family val="2"/>
      <scheme val="minor"/>
    </font>
    <font>
      <sz val="14"/>
      <color theme="0"/>
      <name val="Calibri"/>
      <family val="2"/>
      <scheme val="minor"/>
    </font>
    <font>
      <sz val="4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color theme="1" tint="0.2499465926084170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7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">
    <xf numFmtId="0" fontId="0" fillId="0" borderId="0" applyNumberFormat="0" applyFill="0" applyBorder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5" fillId="0" borderId="0" applyNumberFormat="0" applyFill="0" applyBorder="0" applyProtection="0">
      <alignment vertical="center"/>
    </xf>
    <xf numFmtId="0" fontId="1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  <protection locked="0"/>
    </xf>
    <xf numFmtId="0" fontId="16" fillId="0" borderId="0" applyNumberFormat="0" applyFill="0" applyProtection="0">
      <alignment vertical="top"/>
    </xf>
    <xf numFmtId="0" fontId="12" fillId="0" borderId="0" applyNumberFormat="0" applyFill="0" applyBorder="0" applyProtection="0">
      <alignment vertical="center"/>
    </xf>
    <xf numFmtId="0" fontId="8" fillId="0" borderId="1" applyNumberFormat="0" applyFill="0" applyAlignment="0" applyProtection="0"/>
    <xf numFmtId="0" fontId="9" fillId="0" borderId="0" applyFill="0" applyBorder="0" applyProtection="0">
      <alignment vertical="center"/>
    </xf>
    <xf numFmtId="0" fontId="9" fillId="0" borderId="2">
      <alignment horizontal="left" vertical="center" indent="1"/>
    </xf>
    <xf numFmtId="0" fontId="14" fillId="2" borderId="0" applyNumberFormat="0" applyProtection="0">
      <alignment horizontal="center" vertical="center"/>
    </xf>
    <xf numFmtId="0" fontId="11" fillId="0" borderId="3" applyNumberFormat="0" applyFill="0" applyProtection="0">
      <alignment horizontal="left" vertical="center" wrapText="1"/>
    </xf>
    <xf numFmtId="0" fontId="9" fillId="0" borderId="4">
      <alignment horizontal="left" vertical="center" indent="1"/>
      <protection locked="0"/>
    </xf>
    <xf numFmtId="0" fontId="9" fillId="0" borderId="4" applyFill="0" applyProtection="0">
      <alignment horizontal="left" vertical="center"/>
      <protection locked="0"/>
    </xf>
    <xf numFmtId="0" fontId="9" fillId="0" borderId="0">
      <alignment vertical="top"/>
    </xf>
    <xf numFmtId="0" fontId="9" fillId="0" borderId="0" applyNumberFormat="0" applyFill="0" applyBorder="0" applyAlignment="0" applyProtection="0">
      <alignment vertical="top"/>
    </xf>
    <xf numFmtId="0" fontId="9" fillId="0" borderId="5">
      <alignment horizontal="left" vertical="center" indent="1"/>
    </xf>
    <xf numFmtId="0" fontId="17" fillId="0" borderId="0" applyNumberFormat="0" applyFill="0" applyBorder="0" applyProtection="0">
      <alignment vertical="center"/>
    </xf>
    <xf numFmtId="0" fontId="13" fillId="0" borderId="0" applyNumberFormat="0" applyFill="0" applyBorder="0" applyProtection="0">
      <alignment vertical="center"/>
    </xf>
  </cellStyleXfs>
  <cellXfs count="85">
    <xf numFmtId="0" fontId="0" fillId="0" borderId="0" xfId="0">
      <alignment vertical="top"/>
      <protection locked="0"/>
    </xf>
    <xf numFmtId="0" fontId="5" fillId="0" borderId="0" xfId="0" applyFont="1">
      <alignment vertical="top"/>
      <protection locked="0"/>
    </xf>
    <xf numFmtId="0" fontId="19" fillId="0" borderId="0" xfId="0" applyFont="1">
      <alignment vertical="top"/>
      <protection locked="0"/>
    </xf>
    <xf numFmtId="0" fontId="18" fillId="0" borderId="0" xfId="0" applyFont="1">
      <alignment vertical="top"/>
      <protection locked="0"/>
    </xf>
    <xf numFmtId="0" fontId="19" fillId="3" borderId="7" xfId="0" applyFont="1" applyFill="1" applyBorder="1">
      <alignment vertical="top"/>
      <protection locked="0"/>
    </xf>
    <xf numFmtId="0" fontId="19" fillId="3" borderId="6" xfId="0" applyFont="1" applyFill="1" applyBorder="1">
      <alignment vertical="top"/>
      <protection locked="0"/>
    </xf>
    <xf numFmtId="0" fontId="19" fillId="3" borderId="8" xfId="0" applyFont="1" applyFill="1" applyBorder="1">
      <alignment vertical="top"/>
      <protection locked="0"/>
    </xf>
    <xf numFmtId="0" fontId="19" fillId="4" borderId="0" xfId="0" applyFont="1" applyFill="1" applyBorder="1">
      <alignment vertical="top"/>
      <protection locked="0"/>
    </xf>
    <xf numFmtId="0" fontId="20" fillId="0" borderId="0" xfId="0" applyFont="1">
      <alignment vertical="top"/>
      <protection locked="0"/>
    </xf>
    <xf numFmtId="0" fontId="5" fillId="0" borderId="6" xfId="0" applyFont="1" applyBorder="1">
      <alignment vertical="top"/>
      <protection locked="0"/>
    </xf>
    <xf numFmtId="0" fontId="5" fillId="0" borderId="10" xfId="0" applyFont="1" applyBorder="1">
      <alignment vertical="top"/>
      <protection locked="0"/>
    </xf>
    <xf numFmtId="0" fontId="5" fillId="0" borderId="0" xfId="0" applyFont="1" applyBorder="1">
      <alignment vertical="top"/>
      <protection locked="0"/>
    </xf>
    <xf numFmtId="0" fontId="5" fillId="0" borderId="11" xfId="0" applyFont="1" applyBorder="1">
      <alignment vertical="top"/>
      <protection locked="0"/>
    </xf>
    <xf numFmtId="0" fontId="5" fillId="0" borderId="13" xfId="0" applyFont="1" applyBorder="1">
      <alignment vertical="top"/>
      <protection locked="0"/>
    </xf>
    <xf numFmtId="0" fontId="5" fillId="0" borderId="14" xfId="0" applyFont="1" applyBorder="1">
      <alignment vertical="top"/>
      <protection locked="0"/>
    </xf>
    <xf numFmtId="0" fontId="19" fillId="0" borderId="7" xfId="0" applyFont="1" applyBorder="1">
      <alignment vertical="top"/>
      <protection locked="0"/>
    </xf>
    <xf numFmtId="0" fontId="19" fillId="0" borderId="6" xfId="0" applyFont="1" applyBorder="1">
      <alignment vertical="top"/>
      <protection locked="0"/>
    </xf>
    <xf numFmtId="0" fontId="19" fillId="0" borderId="8" xfId="0" applyFont="1" applyBorder="1">
      <alignment vertical="top"/>
      <protection locked="0"/>
    </xf>
    <xf numFmtId="0" fontId="19" fillId="0" borderId="0" xfId="0" applyFont="1" applyBorder="1">
      <alignment vertical="top"/>
      <protection locked="0"/>
    </xf>
    <xf numFmtId="0" fontId="19" fillId="0" borderId="11" xfId="0" applyFont="1" applyBorder="1">
      <alignment vertical="top"/>
      <protection locked="0"/>
    </xf>
    <xf numFmtId="0" fontId="21" fillId="0" borderId="0" xfId="0" applyFont="1">
      <alignment vertical="top"/>
      <protection locked="0"/>
    </xf>
    <xf numFmtId="0" fontId="5" fillId="3" borderId="7" xfId="0" applyFont="1" applyFill="1" applyBorder="1">
      <alignment vertical="top"/>
      <protection locked="0"/>
    </xf>
    <xf numFmtId="0" fontId="5" fillId="3" borderId="6" xfId="0" applyFont="1" applyFill="1" applyBorder="1">
      <alignment vertical="top"/>
      <protection locked="0"/>
    </xf>
    <xf numFmtId="0" fontId="5" fillId="3" borderId="8" xfId="0" applyFont="1" applyFill="1" applyBorder="1">
      <alignment vertical="top"/>
      <protection locked="0"/>
    </xf>
    <xf numFmtId="0" fontId="5" fillId="0" borderId="16" xfId="0" applyFont="1" applyBorder="1">
      <alignment vertical="top"/>
      <protection locked="0"/>
    </xf>
    <xf numFmtId="0" fontId="5" fillId="4" borderId="9" xfId="0" applyFont="1" applyFill="1" applyBorder="1">
      <alignment vertical="top"/>
      <protection locked="0"/>
    </xf>
    <xf numFmtId="0" fontId="5" fillId="0" borderId="15" xfId="0" applyFont="1" applyBorder="1">
      <alignment vertical="top"/>
      <protection locked="0"/>
    </xf>
    <xf numFmtId="0" fontId="4" fillId="0" borderId="0" xfId="0" applyFont="1">
      <alignment vertical="top"/>
      <protection locked="0"/>
    </xf>
    <xf numFmtId="0" fontId="4" fillId="0" borderId="12" xfId="0" applyFont="1" applyBorder="1">
      <alignment vertical="top"/>
      <protection locked="0"/>
    </xf>
    <xf numFmtId="0" fontId="4" fillId="0" borderId="13" xfId="0" applyFont="1" applyBorder="1">
      <alignment vertical="top"/>
      <protection locked="0"/>
    </xf>
    <xf numFmtId="0" fontId="0" fillId="0" borderId="8" xfId="0" applyBorder="1">
      <alignment vertical="top"/>
      <protection locked="0"/>
    </xf>
    <xf numFmtId="0" fontId="4" fillId="0" borderId="8" xfId="0" applyFont="1" applyBorder="1">
      <alignment vertical="top"/>
      <protection locked="0"/>
    </xf>
    <xf numFmtId="0" fontId="5" fillId="0" borderId="8" xfId="0" applyFont="1" applyBorder="1">
      <alignment vertical="top"/>
      <protection locked="0"/>
    </xf>
    <xf numFmtId="0" fontId="3" fillId="3" borderId="6" xfId="0" applyFont="1" applyFill="1" applyBorder="1">
      <alignment vertical="top"/>
      <protection locked="0"/>
    </xf>
    <xf numFmtId="0" fontId="3" fillId="3" borderId="8" xfId="0" applyFont="1" applyFill="1" applyBorder="1">
      <alignment vertical="top"/>
      <protection locked="0"/>
    </xf>
    <xf numFmtId="0" fontId="2" fillId="3" borderId="8" xfId="0" applyFont="1" applyFill="1" applyBorder="1">
      <alignment vertical="top"/>
      <protection locked="0"/>
    </xf>
    <xf numFmtId="0" fontId="5" fillId="0" borderId="17" xfId="0" applyFont="1" applyBorder="1">
      <alignment vertical="top"/>
      <protection locked="0"/>
    </xf>
    <xf numFmtId="0" fontId="2" fillId="0" borderId="0" xfId="0" applyFont="1" applyBorder="1">
      <alignment vertical="top"/>
      <protection locked="0"/>
    </xf>
    <xf numFmtId="0" fontId="2" fillId="3" borderId="0" xfId="0" applyFont="1" applyFill="1" applyBorder="1">
      <alignment vertical="top"/>
      <protection locked="0"/>
    </xf>
    <xf numFmtId="0" fontId="5" fillId="3" borderId="16" xfId="0" applyFont="1" applyFill="1" applyBorder="1">
      <alignment vertical="top"/>
      <protection locked="0"/>
    </xf>
    <xf numFmtId="0" fontId="5" fillId="3" borderId="11" xfId="0" applyFont="1" applyFill="1" applyBorder="1">
      <alignment vertical="top"/>
      <protection locked="0"/>
    </xf>
    <xf numFmtId="0" fontId="5" fillId="3" borderId="14" xfId="0" applyFont="1" applyFill="1" applyBorder="1">
      <alignment vertical="top"/>
      <protection locked="0"/>
    </xf>
    <xf numFmtId="0" fontId="2" fillId="3" borderId="11" xfId="0" applyFont="1" applyFill="1" applyBorder="1">
      <alignment vertical="top"/>
      <protection locked="0"/>
    </xf>
    <xf numFmtId="0" fontId="2" fillId="3" borderId="15" xfId="0" applyFont="1" applyFill="1" applyBorder="1">
      <alignment vertical="top"/>
      <protection locked="0"/>
    </xf>
    <xf numFmtId="0" fontId="0" fillId="0" borderId="0" xfId="0" applyBorder="1">
      <alignment vertical="top"/>
      <protection locked="0"/>
    </xf>
    <xf numFmtId="0" fontId="19" fillId="0" borderId="13" xfId="0" applyFont="1" applyBorder="1">
      <alignment vertical="top"/>
      <protection locked="0"/>
    </xf>
    <xf numFmtId="0" fontId="19" fillId="0" borderId="14" xfId="0" applyFont="1" applyBorder="1">
      <alignment vertical="top"/>
      <protection locked="0"/>
    </xf>
    <xf numFmtId="0" fontId="19" fillId="0" borderId="12" xfId="0" applyFont="1" applyBorder="1">
      <alignment vertical="top"/>
      <protection locked="0"/>
    </xf>
    <xf numFmtId="164" fontId="4" fillId="0" borderId="12" xfId="0" applyNumberFormat="1" applyFont="1" applyBorder="1">
      <alignment vertical="top"/>
      <protection locked="0"/>
    </xf>
    <xf numFmtId="164" fontId="4" fillId="0" borderId="13" xfId="0" applyNumberFormat="1" applyFont="1" applyBorder="1">
      <alignment vertical="top"/>
      <protection locked="0"/>
    </xf>
    <xf numFmtId="0" fontId="19" fillId="3" borderId="15" xfId="0" applyFont="1" applyFill="1" applyBorder="1">
      <alignment vertical="top"/>
      <protection locked="0"/>
    </xf>
    <xf numFmtId="0" fontId="19" fillId="3" borderId="11" xfId="0" applyFont="1" applyFill="1" applyBorder="1">
      <alignment vertical="top"/>
      <protection locked="0"/>
    </xf>
    <xf numFmtId="0" fontId="19" fillId="3" borderId="14" xfId="0" applyFont="1" applyFill="1" applyBorder="1">
      <alignment vertical="top"/>
      <protection locked="0"/>
    </xf>
    <xf numFmtId="0" fontId="19" fillId="0" borderId="15" xfId="0" applyFont="1" applyBorder="1">
      <alignment vertical="top"/>
      <protection locked="0"/>
    </xf>
    <xf numFmtId="0" fontId="19" fillId="0" borderId="10" xfId="0" applyFont="1" applyBorder="1">
      <alignment vertical="top"/>
      <protection locked="0"/>
    </xf>
    <xf numFmtId="0" fontId="19" fillId="0" borderId="0" xfId="0" applyFont="1" applyBorder="1" applyAlignment="1">
      <alignment horizontal="center" vertical="center"/>
      <protection locked="0"/>
    </xf>
    <xf numFmtId="164" fontId="19" fillId="0" borderId="7" xfId="0" applyNumberFormat="1" applyFont="1" applyBorder="1">
      <alignment vertical="top"/>
      <protection locked="0"/>
    </xf>
    <xf numFmtId="164" fontId="19" fillId="0" borderId="0" xfId="0" applyNumberFormat="1" applyFont="1" applyBorder="1">
      <alignment vertical="top"/>
      <protection locked="0"/>
    </xf>
    <xf numFmtId="164" fontId="19" fillId="0" borderId="11" xfId="0" applyNumberFormat="1" applyFont="1" applyBorder="1">
      <alignment vertical="top"/>
      <protection locked="0"/>
    </xf>
    <xf numFmtId="164" fontId="19" fillId="0" borderId="12" xfId="0" applyNumberFormat="1" applyFont="1" applyBorder="1">
      <alignment vertical="top"/>
      <protection locked="0"/>
    </xf>
    <xf numFmtId="164" fontId="19" fillId="0" borderId="13" xfId="0" applyNumberFormat="1" applyFont="1" applyBorder="1">
      <alignment vertical="top"/>
      <protection locked="0"/>
    </xf>
    <xf numFmtId="164" fontId="19" fillId="0" borderId="14" xfId="0" applyNumberFormat="1" applyFont="1" applyBorder="1">
      <alignment vertical="top"/>
      <protection locked="0"/>
    </xf>
    <xf numFmtId="3" fontId="19" fillId="0" borderId="0" xfId="0" applyNumberFormat="1" applyFont="1">
      <alignment vertical="top"/>
      <protection locked="0"/>
    </xf>
    <xf numFmtId="0" fontId="19" fillId="0" borderId="17" xfId="0" applyFont="1" applyBorder="1">
      <alignment vertical="top"/>
      <protection locked="0"/>
    </xf>
    <xf numFmtId="0" fontId="19" fillId="0" borderId="16" xfId="0" applyFont="1" applyBorder="1">
      <alignment vertical="top"/>
      <protection locked="0"/>
    </xf>
    <xf numFmtId="0" fontId="19" fillId="0" borderId="7" xfId="0" applyFont="1" applyBorder="1" applyAlignment="1">
      <alignment horizontal="center" vertical="center"/>
      <protection locked="0"/>
    </xf>
    <xf numFmtId="0" fontId="19" fillId="0" borderId="13" xfId="0" applyFont="1" applyBorder="1" applyAlignment="1">
      <alignment horizontal="center" vertical="center"/>
      <protection locked="0"/>
    </xf>
    <xf numFmtId="164" fontId="19" fillId="0" borderId="6" xfId="0" applyNumberFormat="1" applyFont="1" applyBorder="1">
      <alignment vertical="top"/>
      <protection locked="0"/>
    </xf>
    <xf numFmtId="164" fontId="19" fillId="0" borderId="10" xfId="0" applyNumberFormat="1" applyFont="1" applyBorder="1">
      <alignment vertical="top"/>
      <protection locked="0"/>
    </xf>
    <xf numFmtId="164" fontId="19" fillId="0" borderId="8" xfId="0" applyNumberFormat="1" applyFont="1" applyBorder="1">
      <alignment vertical="top"/>
      <protection locked="0"/>
    </xf>
    <xf numFmtId="0" fontId="1" fillId="3" borderId="8" xfId="0" applyFont="1" applyFill="1" applyBorder="1">
      <alignment vertical="top"/>
      <protection locked="0"/>
    </xf>
    <xf numFmtId="164" fontId="0" fillId="0" borderId="0" xfId="0" applyNumberFormat="1">
      <alignment vertical="top"/>
      <protection locked="0"/>
    </xf>
    <xf numFmtId="164" fontId="5" fillId="3" borderId="7" xfId="0" applyNumberFormat="1" applyFont="1" applyFill="1" applyBorder="1">
      <alignment vertical="top"/>
      <protection locked="0"/>
    </xf>
    <xf numFmtId="164" fontId="5" fillId="3" borderId="6" xfId="0" applyNumberFormat="1" applyFont="1" applyFill="1" applyBorder="1">
      <alignment vertical="top"/>
      <protection locked="0"/>
    </xf>
    <xf numFmtId="164" fontId="3" fillId="3" borderId="6" xfId="0" applyNumberFormat="1" applyFont="1" applyFill="1" applyBorder="1">
      <alignment vertical="top"/>
      <protection locked="0"/>
    </xf>
    <xf numFmtId="164" fontId="5" fillId="0" borderId="6" xfId="0" applyNumberFormat="1" applyFont="1" applyBorder="1">
      <alignment vertical="top"/>
      <protection locked="0"/>
    </xf>
    <xf numFmtId="164" fontId="5" fillId="0" borderId="10" xfId="0" applyNumberFormat="1" applyFont="1" applyBorder="1">
      <alignment vertical="top"/>
      <protection locked="0"/>
    </xf>
    <xf numFmtId="164" fontId="5" fillId="0" borderId="8" xfId="0" applyNumberFormat="1" applyFont="1" applyBorder="1">
      <alignment vertical="top"/>
      <protection locked="0"/>
    </xf>
    <xf numFmtId="164" fontId="5" fillId="0" borderId="0" xfId="0" applyNumberFormat="1" applyFont="1" applyBorder="1">
      <alignment vertical="top"/>
      <protection locked="0"/>
    </xf>
    <xf numFmtId="164" fontId="5" fillId="0" borderId="11" xfId="0" applyNumberFormat="1" applyFont="1" applyBorder="1">
      <alignment vertical="top"/>
      <protection locked="0"/>
    </xf>
    <xf numFmtId="164" fontId="2" fillId="0" borderId="0" xfId="0" applyNumberFormat="1" applyFont="1" applyBorder="1">
      <alignment vertical="top"/>
      <protection locked="0"/>
    </xf>
    <xf numFmtId="164" fontId="5" fillId="0" borderId="0" xfId="0" applyNumberFormat="1" applyFont="1">
      <alignment vertical="top"/>
      <protection locked="0"/>
    </xf>
    <xf numFmtId="164" fontId="5" fillId="0" borderId="13" xfId="0" applyNumberFormat="1" applyFont="1" applyBorder="1">
      <alignment vertical="top"/>
      <protection locked="0"/>
    </xf>
    <xf numFmtId="164" fontId="5" fillId="0" borderId="14" xfId="0" applyNumberFormat="1" applyFont="1" applyBorder="1">
      <alignment vertical="top"/>
      <protection locked="0"/>
    </xf>
    <xf numFmtId="0" fontId="23" fillId="0" borderId="0" xfId="0" applyFont="1">
      <alignment vertical="top"/>
      <protection locked="0"/>
    </xf>
  </cellXfs>
  <cellStyles count="20">
    <cellStyle name="Button" xfId="11" xr:uid="{0E583D3D-D43A-2542-AAF6-5D77AA053F31}"/>
    <cellStyle name="Column label" xfId="12" xr:uid="{D95E529C-1A9F-6F40-9F7C-084DD33060E0}"/>
    <cellStyle name="Edit field" xfId="10" xr:uid="{6865EB73-D24B-FF46-8DBA-4AFE5454C309}"/>
    <cellStyle name="Edit field 2" xfId="17" xr:uid="{D92AB76B-4712-6246-853C-2001C6047A31}"/>
    <cellStyle name="Edit field label" xfId="9" xr:uid="{484B5409-905D-3444-A390-AE0A28F7B945}"/>
    <cellStyle name="Explanatory Text" xfId="7" builtinId="53" customBuiltin="1"/>
    <cellStyle name="Explanatory Text 3" xfId="18" xr:uid="{E2DF94B3-ED2D-D54C-90DC-AD373BD282DA}"/>
    <cellStyle name="Heading 1" xfId="2" builtinId="16" customBuiltin="1"/>
    <cellStyle name="Heading 2" xfId="3" builtinId="17" customBuiltin="1"/>
    <cellStyle name="Heading 3" xfId="6" builtinId="18" customBuiltin="1"/>
    <cellStyle name="Heading 4" xfId="4" builtinId="19" hidden="1" customBuiltin="1"/>
    <cellStyle name="Hyperlink" xfId="5" builtinId="8" customBuiltin="1"/>
    <cellStyle name="Hyperlink 2" xfId="19" xr:uid="{150D3511-5C8D-C84B-AEAE-BA63D8D10A55}"/>
    <cellStyle name="Indented list item" xfId="13" xr:uid="{8598B5E4-9E74-E245-A97A-5B1CC6F86497}"/>
    <cellStyle name="List item" xfId="14" xr:uid="{07AB1B0B-4CC4-E741-A9D4-2C7717DECFD2}"/>
    <cellStyle name="Normal" xfId="0" builtinId="0" customBuiltin="1"/>
    <cellStyle name="Normal 2" xfId="16" xr:uid="{37440A81-FBBC-B143-A7ED-3E9465007CA6}"/>
    <cellStyle name="Normal 4" xfId="15" xr:uid="{705BA9C5-10B7-BA42-B250-3F61D441FC69}"/>
    <cellStyle name="Title" xfId="1" builtinId="15" hidden="1" customBuiltin="1"/>
    <cellStyle name="Total" xfId="8" builtinId="25" hidden="1"/>
  </cellStyles>
  <dxfs count="4">
    <dxf>
      <font>
        <b val="0"/>
        <i val="0"/>
        <strike val="0"/>
        <name val="Calibri Light"/>
        <family val="2"/>
        <scheme val="major"/>
      </font>
    </dxf>
    <dxf>
      <font>
        <strike val="0"/>
        <name val="Calibri"/>
        <family val="2"/>
        <scheme val="minor"/>
      </font>
      <fill>
        <patternFill patternType="solid"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2" tint="-9.9948118533890809E-2"/>
        </bottom>
      </border>
    </dxf>
    <dxf>
      <border>
        <top style="medium">
          <color theme="2" tint="-9.9948118533890809E-2"/>
        </top>
        <bottom style="thin">
          <color theme="2" tint="-9.9948118533890809E-2"/>
        </bottom>
        <horizontal style="thin">
          <color theme="2" tint="-9.9948118533890809E-2"/>
        </horizontal>
      </border>
    </dxf>
  </dxfs>
  <tableStyles count="2" defaultTableStyle="Food eaten" defaultPivotStyle="PivotStyleLight16">
    <tableStyle name="Food eaten" pivot="0" count="2" xr9:uid="{86362B76-E406-420B-8DA5-84C31C4CA859}">
      <tableStyleElement type="wholeTable" dxfId="3"/>
      <tableStyleElement type="headerRow" dxfId="2"/>
    </tableStyle>
    <tableStyle name="Slicer Style 2" pivot="0" table="0" count="4" xr9:uid="{467EAE52-6248-4FA7-BD01-A8C2452EBA91}">
      <tableStyleElement type="wholeTable" dxfId="1"/>
      <tableStyleElement type="headerRow" dxfId="0"/>
    </tableStyle>
  </tableStyles>
  <colors>
    <mruColors>
      <color rgb="FF08602F"/>
      <color rgb="FF004B1C"/>
      <color rgb="FF0C602F"/>
      <color rgb="FF008F00"/>
      <color rgb="FF107C10"/>
      <color rgb="FFF2F2F2"/>
      <color rgb="FFFAF9F8"/>
      <color rgb="FF107C41"/>
      <color rgb="FF00B050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0" tint="-0.1499679555650502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 Style 2">
        <x14:slicerStyle name="Slicer Style 2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CC11-9293-4B10-BB24-B8A0F1A723E9}">
  <sheetPr>
    <tabColor theme="2" tint="-0.499984740745262"/>
  </sheetPr>
  <dimension ref="A1:O5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7" sqref="A17"/>
    </sheetView>
  </sheetViews>
  <sheetFormatPr defaultRowHeight="18.75" x14ac:dyDescent="0.3"/>
  <cols>
    <col min="1" max="1" width="13.796875" style="2" customWidth="1"/>
    <col min="12" max="12" width="8.796875" customWidth="1"/>
  </cols>
  <sheetData>
    <row r="1" spans="1:15" x14ac:dyDescent="0.3">
      <c r="B1" s="3" t="s">
        <v>9</v>
      </c>
      <c r="E1" s="8" t="s">
        <v>27</v>
      </c>
    </row>
    <row r="3" spans="1:15" x14ac:dyDescent="0.3">
      <c r="A3" s="7"/>
      <c r="B3" s="5" t="s">
        <v>0</v>
      </c>
      <c r="C3" s="5" t="s">
        <v>1</v>
      </c>
      <c r="D3" s="5" t="s">
        <v>2</v>
      </c>
      <c r="E3" s="5" t="s">
        <v>3</v>
      </c>
      <c r="F3" s="5" t="s">
        <v>10</v>
      </c>
      <c r="G3" s="5" t="s">
        <v>11</v>
      </c>
      <c r="H3" s="5" t="s">
        <v>12</v>
      </c>
      <c r="I3" s="5" t="s">
        <v>14</v>
      </c>
      <c r="J3" s="5" t="s">
        <v>13</v>
      </c>
      <c r="K3" s="17"/>
      <c r="L3" s="2"/>
      <c r="M3" s="2"/>
      <c r="N3" s="2"/>
      <c r="O3" s="2"/>
    </row>
    <row r="4" spans="1:15" x14ac:dyDescent="0.3">
      <c r="A4" s="6" t="s">
        <v>4</v>
      </c>
      <c r="B4" s="15">
        <v>129</v>
      </c>
      <c r="C4" s="16">
        <v>28</v>
      </c>
      <c r="D4" s="16">
        <v>2.5</v>
      </c>
      <c r="E4" s="16">
        <v>0.5</v>
      </c>
      <c r="F4" s="16">
        <v>1</v>
      </c>
      <c r="G4" s="16">
        <v>0.5</v>
      </c>
      <c r="H4" s="16">
        <v>245</v>
      </c>
      <c r="I4" s="16">
        <v>10</v>
      </c>
      <c r="J4" s="16">
        <v>35</v>
      </c>
      <c r="K4" s="30"/>
    </row>
    <row r="5" spans="1:15" x14ac:dyDescent="0.3">
      <c r="A5" s="6" t="s">
        <v>15</v>
      </c>
      <c r="B5" s="17">
        <v>87</v>
      </c>
      <c r="C5" s="18">
        <v>20</v>
      </c>
      <c r="D5" s="18">
        <v>2</v>
      </c>
      <c r="E5" s="18">
        <v>0</v>
      </c>
      <c r="F5" s="18">
        <v>0.5</v>
      </c>
      <c r="G5" s="18">
        <v>2</v>
      </c>
      <c r="H5" s="18">
        <v>4</v>
      </c>
      <c r="I5" s="18">
        <v>5</v>
      </c>
      <c r="J5" s="18">
        <v>379</v>
      </c>
      <c r="K5" s="30"/>
    </row>
    <row r="6" spans="1:15" x14ac:dyDescent="0.3">
      <c r="A6" s="6" t="s">
        <v>29</v>
      </c>
      <c r="B6" s="17">
        <v>131</v>
      </c>
      <c r="C6" s="18">
        <v>25</v>
      </c>
      <c r="D6" s="18">
        <v>5</v>
      </c>
      <c r="E6" s="18">
        <v>1</v>
      </c>
      <c r="F6" s="18">
        <v>1</v>
      </c>
      <c r="G6" s="18">
        <v>2</v>
      </c>
      <c r="H6" s="18">
        <v>6</v>
      </c>
      <c r="I6" s="18">
        <v>7</v>
      </c>
      <c r="J6" s="18">
        <v>24</v>
      </c>
      <c r="K6" s="30"/>
    </row>
    <row r="7" spans="1:15" x14ac:dyDescent="0.3">
      <c r="A7" s="6" t="s">
        <v>18</v>
      </c>
      <c r="B7" s="17">
        <v>387</v>
      </c>
      <c r="C7" s="18">
        <v>79</v>
      </c>
      <c r="D7" s="18">
        <v>8</v>
      </c>
      <c r="E7" s="18">
        <v>3</v>
      </c>
      <c r="F7" s="18">
        <v>1.5</v>
      </c>
      <c r="G7" s="18">
        <v>3</v>
      </c>
      <c r="H7" s="18">
        <v>222</v>
      </c>
      <c r="I7" s="18">
        <v>13</v>
      </c>
      <c r="J7" s="18">
        <v>295</v>
      </c>
      <c r="K7" s="30"/>
    </row>
    <row r="8" spans="1:15" x14ac:dyDescent="0.3">
      <c r="A8" s="6" t="s">
        <v>19</v>
      </c>
      <c r="B8" s="17">
        <v>629</v>
      </c>
      <c r="C8" s="18">
        <v>22</v>
      </c>
      <c r="D8" s="18">
        <v>18</v>
      </c>
      <c r="E8" s="18">
        <v>55</v>
      </c>
      <c r="F8" s="18">
        <v>5</v>
      </c>
      <c r="G8" s="18">
        <v>7</v>
      </c>
      <c r="H8" s="18">
        <v>0</v>
      </c>
      <c r="I8" s="18">
        <v>143</v>
      </c>
      <c r="J8" s="18">
        <v>163</v>
      </c>
      <c r="K8" s="30"/>
    </row>
    <row r="9" spans="1:15" x14ac:dyDescent="0.3">
      <c r="A9" s="6" t="s">
        <v>20</v>
      </c>
      <c r="B9" s="17">
        <v>579</v>
      </c>
      <c r="C9" s="18">
        <v>22</v>
      </c>
      <c r="D9" s="18">
        <v>21</v>
      </c>
      <c r="E9" s="18">
        <v>50</v>
      </c>
      <c r="F9" s="18">
        <v>3</v>
      </c>
      <c r="G9" s="18">
        <v>13</v>
      </c>
      <c r="H9" s="18">
        <v>1</v>
      </c>
      <c r="I9" s="18">
        <v>260</v>
      </c>
      <c r="J9" s="18">
        <v>733</v>
      </c>
      <c r="K9" s="30"/>
    </row>
    <row r="10" spans="1:15" x14ac:dyDescent="0.3">
      <c r="A10" s="6" t="s">
        <v>5</v>
      </c>
      <c r="B10" s="17">
        <v>160</v>
      </c>
      <c r="C10" s="18">
        <v>9</v>
      </c>
      <c r="D10" s="18">
        <v>2</v>
      </c>
      <c r="E10" s="18">
        <v>15</v>
      </c>
      <c r="F10" s="18">
        <v>1</v>
      </c>
      <c r="G10" s="18">
        <v>7</v>
      </c>
      <c r="H10" s="18">
        <v>7</v>
      </c>
      <c r="I10" s="18">
        <v>22</v>
      </c>
      <c r="J10" s="18">
        <v>485</v>
      </c>
      <c r="K10" s="30"/>
    </row>
    <row r="11" spans="1:15" x14ac:dyDescent="0.3">
      <c r="A11" s="6" t="s">
        <v>33</v>
      </c>
      <c r="B11" s="17">
        <v>490</v>
      </c>
      <c r="C11" s="18">
        <v>0</v>
      </c>
      <c r="D11" s="18">
        <v>0</v>
      </c>
      <c r="E11" s="18">
        <v>55</v>
      </c>
      <c r="F11" s="18">
        <v>0</v>
      </c>
      <c r="G11" s="18">
        <v>0</v>
      </c>
      <c r="H11" s="18">
        <v>320</v>
      </c>
      <c r="I11" s="18">
        <v>0</v>
      </c>
      <c r="J11" s="18">
        <v>18</v>
      </c>
      <c r="K11" s="30"/>
    </row>
    <row r="12" spans="1:15" x14ac:dyDescent="0.3">
      <c r="A12" s="6" t="s">
        <v>8</v>
      </c>
      <c r="B12" s="17">
        <v>229</v>
      </c>
      <c r="C12" s="18">
        <v>0</v>
      </c>
      <c r="D12" s="18">
        <v>23</v>
      </c>
      <c r="E12" s="18">
        <v>15</v>
      </c>
      <c r="F12" s="18">
        <v>1</v>
      </c>
      <c r="G12" s="18">
        <v>0</v>
      </c>
      <c r="H12" s="18">
        <v>86</v>
      </c>
      <c r="I12" s="18">
        <v>10</v>
      </c>
      <c r="J12" s="18">
        <v>260</v>
      </c>
      <c r="K12" s="30"/>
    </row>
    <row r="13" spans="1:15" x14ac:dyDescent="0.3">
      <c r="A13" s="6" t="s">
        <v>21</v>
      </c>
      <c r="B13" s="17">
        <v>187</v>
      </c>
      <c r="C13" s="18">
        <v>0</v>
      </c>
      <c r="D13" s="18">
        <v>33</v>
      </c>
      <c r="E13" s="18">
        <v>5</v>
      </c>
      <c r="F13" s="18">
        <v>1</v>
      </c>
      <c r="G13" s="18">
        <v>0</v>
      </c>
      <c r="H13" s="18">
        <v>79</v>
      </c>
      <c r="I13" s="18">
        <v>15</v>
      </c>
      <c r="J13" s="18">
        <v>276</v>
      </c>
      <c r="K13" s="30"/>
    </row>
    <row r="14" spans="1:15" x14ac:dyDescent="0.3">
      <c r="A14" s="6" t="s">
        <v>7</v>
      </c>
      <c r="B14" s="17">
        <v>192</v>
      </c>
      <c r="C14" s="18">
        <v>0</v>
      </c>
      <c r="D14" s="18">
        <v>27</v>
      </c>
      <c r="E14" s="18">
        <v>8</v>
      </c>
      <c r="F14" s="18">
        <v>3</v>
      </c>
      <c r="G14" s="18">
        <v>0</v>
      </c>
      <c r="H14" s="18">
        <v>59</v>
      </c>
      <c r="I14" s="18">
        <v>10</v>
      </c>
      <c r="J14" s="18">
        <v>309</v>
      </c>
      <c r="K14" s="30"/>
    </row>
    <row r="15" spans="1:15" x14ac:dyDescent="0.3">
      <c r="A15" s="6" t="s">
        <v>30</v>
      </c>
      <c r="B15" s="17">
        <v>138</v>
      </c>
      <c r="C15" s="18">
        <v>0</v>
      </c>
      <c r="D15" s="18">
        <v>20</v>
      </c>
      <c r="E15" s="18">
        <v>1</v>
      </c>
      <c r="F15" s="18">
        <v>4</v>
      </c>
      <c r="G15" s="18">
        <v>0</v>
      </c>
      <c r="H15" s="18">
        <v>46</v>
      </c>
      <c r="I15" s="18">
        <v>0</v>
      </c>
      <c r="J15" s="18">
        <v>387</v>
      </c>
      <c r="K15" s="30"/>
    </row>
    <row r="16" spans="1:15" x14ac:dyDescent="0.3">
      <c r="A16" s="6" t="s">
        <v>24</v>
      </c>
      <c r="B16" s="17">
        <v>136</v>
      </c>
      <c r="C16" s="18">
        <v>13.5</v>
      </c>
      <c r="D16" s="18">
        <v>15</v>
      </c>
      <c r="E16" s="18">
        <v>1</v>
      </c>
      <c r="F16" s="18">
        <v>1</v>
      </c>
      <c r="G16" s="18">
        <v>0.5</v>
      </c>
      <c r="H16" s="18">
        <v>417</v>
      </c>
      <c r="I16" s="18">
        <v>83</v>
      </c>
      <c r="J16" s="18">
        <v>153</v>
      </c>
      <c r="K16" s="30"/>
    </row>
    <row r="17" spans="1:11" x14ac:dyDescent="0.3">
      <c r="A17" s="6" t="s">
        <v>26</v>
      </c>
      <c r="B17" s="17">
        <v>59</v>
      </c>
      <c r="C17" s="18">
        <v>0.5</v>
      </c>
      <c r="D17" s="18">
        <v>11.5</v>
      </c>
      <c r="E17" s="18">
        <v>1.5</v>
      </c>
      <c r="F17" s="18">
        <v>1</v>
      </c>
      <c r="G17" s="18">
        <v>0</v>
      </c>
      <c r="H17" s="18">
        <v>354</v>
      </c>
      <c r="I17" s="18">
        <v>60</v>
      </c>
      <c r="J17" s="18">
        <v>225</v>
      </c>
      <c r="K17" s="30"/>
    </row>
    <row r="18" spans="1:11" x14ac:dyDescent="0.3">
      <c r="A18" s="6" t="s">
        <v>25</v>
      </c>
      <c r="B18" s="17">
        <v>113</v>
      </c>
      <c r="C18" s="18">
        <v>4</v>
      </c>
      <c r="D18" s="18">
        <v>19</v>
      </c>
      <c r="E18" s="18">
        <v>1.5</v>
      </c>
      <c r="F18" s="18">
        <v>1</v>
      </c>
      <c r="G18" s="18">
        <v>0</v>
      </c>
      <c r="H18" s="18">
        <v>368</v>
      </c>
      <c r="I18" s="18">
        <v>40</v>
      </c>
      <c r="J18" s="18">
        <v>304</v>
      </c>
      <c r="K18" s="30"/>
    </row>
    <row r="19" spans="1:11" x14ac:dyDescent="0.3">
      <c r="A19" s="6" t="s">
        <v>22</v>
      </c>
      <c r="B19" s="17">
        <v>27</v>
      </c>
      <c r="C19" s="18">
        <v>2.5</v>
      </c>
      <c r="D19" s="18">
        <v>3</v>
      </c>
      <c r="E19" s="18">
        <v>0.5</v>
      </c>
      <c r="F19" s="18">
        <v>1.5</v>
      </c>
      <c r="G19" s="18">
        <v>1.5</v>
      </c>
      <c r="H19" s="18">
        <v>111</v>
      </c>
      <c r="I19" s="18">
        <v>68</v>
      </c>
      <c r="J19" s="18">
        <v>582</v>
      </c>
      <c r="K19" s="30"/>
    </row>
    <row r="20" spans="1:11" x14ac:dyDescent="0.3">
      <c r="A20" s="6" t="s">
        <v>23</v>
      </c>
      <c r="B20" s="17">
        <v>39</v>
      </c>
      <c r="C20" s="18">
        <v>4</v>
      </c>
      <c r="D20" s="18">
        <v>3.5</v>
      </c>
      <c r="E20" s="18">
        <v>0</v>
      </c>
      <c r="F20" s="18">
        <v>1</v>
      </c>
      <c r="G20" s="18">
        <v>3</v>
      </c>
      <c r="H20" s="18">
        <v>0</v>
      </c>
      <c r="I20" s="18">
        <v>35</v>
      </c>
      <c r="J20" s="18">
        <v>122</v>
      </c>
      <c r="K20" s="30"/>
    </row>
    <row r="21" spans="1:11" x14ac:dyDescent="0.3">
      <c r="A21" s="6" t="s">
        <v>6</v>
      </c>
      <c r="B21" s="17">
        <v>124</v>
      </c>
      <c r="C21" s="18">
        <v>21.5</v>
      </c>
      <c r="D21" s="18">
        <v>8</v>
      </c>
      <c r="E21" s="18">
        <v>1</v>
      </c>
      <c r="F21" s="18">
        <v>1.5</v>
      </c>
      <c r="G21" s="18">
        <v>5.5</v>
      </c>
      <c r="H21" s="18">
        <v>231</v>
      </c>
      <c r="I21" s="18">
        <v>57</v>
      </c>
      <c r="J21" s="18">
        <v>277</v>
      </c>
      <c r="K21" s="30"/>
    </row>
    <row r="22" spans="1:11" x14ac:dyDescent="0.3">
      <c r="A22" s="6" t="s">
        <v>16</v>
      </c>
      <c r="B22" s="17">
        <v>98</v>
      </c>
      <c r="C22" s="18">
        <v>23</v>
      </c>
      <c r="D22" s="18">
        <v>0.5</v>
      </c>
      <c r="E22" s="18">
        <v>0.5</v>
      </c>
      <c r="F22" s="18">
        <v>0</v>
      </c>
      <c r="G22" s="18">
        <v>1.5</v>
      </c>
      <c r="H22" s="18">
        <v>0</v>
      </c>
      <c r="I22" s="18">
        <v>5</v>
      </c>
      <c r="J22" s="18">
        <v>326</v>
      </c>
      <c r="K22" s="30"/>
    </row>
    <row r="23" spans="1:11" x14ac:dyDescent="0.3">
      <c r="A23" s="6" t="s">
        <v>17</v>
      </c>
      <c r="B23" s="17">
        <v>287</v>
      </c>
      <c r="C23" s="18">
        <v>83</v>
      </c>
      <c r="D23" s="18">
        <v>0.5</v>
      </c>
      <c r="E23" s="18">
        <v>0.5</v>
      </c>
      <c r="F23" s="18">
        <v>0.5</v>
      </c>
      <c r="G23" s="18">
        <v>25</v>
      </c>
      <c r="H23" s="18">
        <v>6</v>
      </c>
      <c r="I23" s="18">
        <v>10</v>
      </c>
      <c r="J23" s="18">
        <v>64</v>
      </c>
      <c r="K23" s="30"/>
    </row>
    <row r="24" spans="1:11" x14ac:dyDescent="0.3">
      <c r="A24" s="6" t="s">
        <v>31</v>
      </c>
      <c r="B24" s="17">
        <v>48</v>
      </c>
      <c r="C24" s="18">
        <v>6</v>
      </c>
      <c r="D24" s="18">
        <v>0.5</v>
      </c>
      <c r="E24" s="18">
        <v>2</v>
      </c>
      <c r="F24" s="18">
        <v>0.5</v>
      </c>
      <c r="G24" s="18">
        <v>1</v>
      </c>
      <c r="H24" s="18">
        <v>50</v>
      </c>
      <c r="I24" s="18">
        <v>120</v>
      </c>
      <c r="J24" s="19">
        <v>100</v>
      </c>
      <c r="K24" s="30"/>
    </row>
    <row r="25" spans="1:11" x14ac:dyDescent="0.3">
      <c r="A25" s="6" t="s">
        <v>32</v>
      </c>
      <c r="B25" s="17">
        <v>414</v>
      </c>
      <c r="C25" s="18">
        <v>0.5</v>
      </c>
      <c r="D25" s="18">
        <v>82</v>
      </c>
      <c r="E25" s="18">
        <v>9</v>
      </c>
      <c r="F25" s="18">
        <v>24.5</v>
      </c>
      <c r="G25" s="18">
        <v>4.5</v>
      </c>
      <c r="H25" s="18">
        <v>1210</v>
      </c>
      <c r="I25" s="18">
        <v>18</v>
      </c>
      <c r="J25" s="19">
        <v>75</v>
      </c>
      <c r="K25" s="44"/>
    </row>
    <row r="26" spans="1:11" x14ac:dyDescent="0.3">
      <c r="A26" s="6"/>
      <c r="B26" s="17"/>
      <c r="C26" s="18"/>
      <c r="D26" s="18"/>
      <c r="E26" s="18"/>
      <c r="F26" s="18"/>
      <c r="G26" s="18"/>
      <c r="H26" s="18"/>
      <c r="I26" s="18"/>
      <c r="J26" s="19"/>
    </row>
    <row r="27" spans="1:11" x14ac:dyDescent="0.3">
      <c r="A27" s="6"/>
      <c r="B27" s="17"/>
      <c r="C27" s="18"/>
      <c r="D27" s="18"/>
      <c r="E27" s="18"/>
      <c r="F27" s="18"/>
      <c r="G27" s="18"/>
      <c r="H27" s="18"/>
      <c r="I27" s="18"/>
      <c r="J27" s="19"/>
    </row>
    <row r="28" spans="1:11" x14ac:dyDescent="0.3">
      <c r="A28" s="6"/>
      <c r="B28" s="17"/>
      <c r="C28" s="18"/>
      <c r="D28" s="18"/>
      <c r="E28" s="18"/>
      <c r="F28" s="18"/>
      <c r="G28" s="18"/>
      <c r="H28" s="18"/>
      <c r="I28" s="18"/>
      <c r="J28" s="19"/>
    </row>
    <row r="29" spans="1:11" x14ac:dyDescent="0.3">
      <c r="A29" s="6"/>
      <c r="B29" s="17"/>
      <c r="C29" s="18"/>
      <c r="D29" s="18"/>
      <c r="E29" s="18"/>
      <c r="F29" s="18"/>
      <c r="G29" s="18"/>
      <c r="H29" s="18"/>
      <c r="I29" s="18"/>
      <c r="J29" s="19"/>
    </row>
    <row r="30" spans="1:11" x14ac:dyDescent="0.3">
      <c r="A30" s="6"/>
      <c r="B30" s="17"/>
      <c r="C30" s="18"/>
      <c r="D30" s="18"/>
      <c r="E30" s="18"/>
      <c r="F30" s="18"/>
      <c r="G30" s="18"/>
      <c r="H30" s="18"/>
      <c r="I30" s="18"/>
      <c r="J30" s="19"/>
    </row>
    <row r="31" spans="1:11" x14ac:dyDescent="0.3">
      <c r="A31" s="6"/>
      <c r="B31" s="17"/>
      <c r="C31" s="18"/>
      <c r="D31" s="18"/>
      <c r="E31" s="18"/>
      <c r="F31" s="18"/>
      <c r="G31" s="18"/>
      <c r="H31" s="18"/>
      <c r="I31" s="18"/>
      <c r="J31" s="19"/>
    </row>
    <row r="32" spans="1:11" x14ac:dyDescent="0.3">
      <c r="A32" s="6"/>
      <c r="B32" s="17"/>
      <c r="C32" s="18"/>
      <c r="D32" s="18"/>
      <c r="E32" s="18"/>
      <c r="F32" s="18"/>
      <c r="G32" s="18"/>
      <c r="H32" s="18"/>
      <c r="I32" s="18"/>
      <c r="J32" s="19"/>
    </row>
    <row r="33" spans="1:10" x14ac:dyDescent="0.3">
      <c r="A33" s="6"/>
      <c r="B33" s="17"/>
      <c r="C33" s="18"/>
      <c r="D33" s="18"/>
      <c r="E33" s="18"/>
      <c r="F33" s="18"/>
      <c r="G33" s="18"/>
      <c r="H33" s="18"/>
      <c r="I33" s="18"/>
      <c r="J33" s="19"/>
    </row>
    <row r="34" spans="1:10" x14ac:dyDescent="0.3">
      <c r="A34" s="6"/>
      <c r="B34" s="17"/>
      <c r="C34" s="18"/>
      <c r="D34" s="18"/>
      <c r="E34" s="18"/>
      <c r="F34" s="18"/>
      <c r="G34" s="18"/>
      <c r="H34" s="18"/>
      <c r="I34" s="18"/>
      <c r="J34" s="19"/>
    </row>
    <row r="35" spans="1:10" x14ac:dyDescent="0.3">
      <c r="A35" s="6"/>
      <c r="B35" s="17"/>
      <c r="C35" s="18"/>
      <c r="D35" s="18"/>
      <c r="E35" s="18"/>
      <c r="F35" s="18"/>
      <c r="G35" s="18"/>
      <c r="H35" s="18"/>
      <c r="I35" s="18"/>
      <c r="J35" s="19"/>
    </row>
    <row r="36" spans="1:10" x14ac:dyDescent="0.3">
      <c r="A36" s="6"/>
      <c r="B36" s="17"/>
      <c r="C36" s="18"/>
      <c r="D36" s="18"/>
      <c r="E36" s="18"/>
      <c r="F36" s="18"/>
      <c r="G36" s="18"/>
      <c r="H36" s="18"/>
      <c r="I36" s="18"/>
      <c r="J36" s="19"/>
    </row>
    <row r="37" spans="1:10" x14ac:dyDescent="0.3">
      <c r="A37" s="6"/>
      <c r="B37" s="17"/>
      <c r="C37" s="18"/>
      <c r="D37" s="18"/>
      <c r="E37" s="18"/>
      <c r="F37" s="18"/>
      <c r="G37" s="18"/>
      <c r="H37" s="18"/>
      <c r="I37" s="18"/>
      <c r="J37" s="19"/>
    </row>
    <row r="38" spans="1:10" x14ac:dyDescent="0.3">
      <c r="A38" s="6"/>
      <c r="B38" s="17"/>
      <c r="C38" s="18"/>
      <c r="D38" s="18"/>
      <c r="E38" s="18"/>
      <c r="F38" s="18"/>
      <c r="G38" s="18"/>
      <c r="H38" s="18"/>
      <c r="I38" s="18"/>
      <c r="J38" s="19"/>
    </row>
    <row r="39" spans="1:10" x14ac:dyDescent="0.3">
      <c r="A39" s="6"/>
      <c r="B39" s="17"/>
      <c r="C39" s="18"/>
      <c r="D39" s="18"/>
      <c r="E39" s="18"/>
      <c r="F39" s="18"/>
      <c r="G39" s="18"/>
      <c r="H39" s="18"/>
      <c r="I39" s="18"/>
      <c r="J39" s="19"/>
    </row>
    <row r="40" spans="1:10" x14ac:dyDescent="0.3">
      <c r="A40" s="6"/>
      <c r="B40" s="17"/>
      <c r="C40" s="18"/>
      <c r="D40" s="18"/>
      <c r="E40" s="18"/>
      <c r="F40" s="18"/>
      <c r="G40" s="18"/>
      <c r="H40" s="18"/>
      <c r="I40" s="18"/>
      <c r="J40" s="19"/>
    </row>
    <row r="41" spans="1:10" x14ac:dyDescent="0.3">
      <c r="A41" s="6"/>
      <c r="B41" s="17"/>
      <c r="C41" s="18"/>
      <c r="D41" s="18"/>
      <c r="E41" s="18"/>
      <c r="F41" s="18"/>
      <c r="G41" s="18"/>
      <c r="H41" s="18"/>
      <c r="I41" s="18"/>
      <c r="J41" s="19"/>
    </row>
    <row r="42" spans="1:10" x14ac:dyDescent="0.3">
      <c r="A42" s="6"/>
      <c r="B42" s="17"/>
      <c r="C42" s="18"/>
      <c r="D42" s="18"/>
      <c r="E42" s="18"/>
      <c r="F42" s="18"/>
      <c r="G42" s="18"/>
      <c r="H42" s="18"/>
      <c r="I42" s="18"/>
      <c r="J42" s="19"/>
    </row>
    <row r="43" spans="1:10" x14ac:dyDescent="0.3">
      <c r="A43" s="6"/>
      <c r="B43" s="17"/>
      <c r="C43" s="18"/>
      <c r="D43" s="18"/>
      <c r="E43" s="18"/>
      <c r="F43" s="18"/>
      <c r="G43" s="18"/>
      <c r="H43" s="18"/>
      <c r="I43" s="18"/>
      <c r="J43" s="19"/>
    </row>
    <row r="44" spans="1:10" x14ac:dyDescent="0.3">
      <c r="A44" s="6"/>
      <c r="B44" s="17"/>
      <c r="C44" s="18"/>
      <c r="D44" s="18"/>
      <c r="E44" s="18"/>
      <c r="F44" s="18"/>
      <c r="G44" s="18"/>
      <c r="H44" s="18"/>
      <c r="I44" s="18"/>
      <c r="J44" s="19"/>
    </row>
    <row r="45" spans="1:10" x14ac:dyDescent="0.3">
      <c r="A45" s="6"/>
      <c r="B45" s="17"/>
      <c r="C45" s="18"/>
      <c r="D45" s="18"/>
      <c r="E45" s="18"/>
      <c r="F45" s="18"/>
      <c r="G45" s="18"/>
      <c r="H45" s="18"/>
      <c r="I45" s="18"/>
      <c r="J45" s="19"/>
    </row>
    <row r="46" spans="1:10" x14ac:dyDescent="0.3">
      <c r="A46" s="6"/>
      <c r="B46" s="17"/>
      <c r="C46" s="18"/>
      <c r="D46" s="18"/>
      <c r="E46" s="18"/>
      <c r="F46" s="18"/>
      <c r="G46" s="18"/>
      <c r="H46" s="18"/>
      <c r="I46" s="18"/>
      <c r="J46" s="19"/>
    </row>
    <row r="47" spans="1:10" x14ac:dyDescent="0.3">
      <c r="A47" s="6"/>
      <c r="B47" s="17"/>
      <c r="C47" s="18"/>
      <c r="D47" s="18"/>
      <c r="E47" s="18"/>
      <c r="F47" s="18"/>
      <c r="G47" s="18"/>
      <c r="H47" s="18"/>
      <c r="I47" s="18"/>
      <c r="J47" s="19"/>
    </row>
    <row r="48" spans="1:10" x14ac:dyDescent="0.3">
      <c r="A48" s="6"/>
      <c r="B48" s="17"/>
      <c r="C48" s="18"/>
      <c r="D48" s="18"/>
      <c r="E48" s="18"/>
      <c r="F48" s="18"/>
      <c r="G48" s="18"/>
      <c r="H48" s="18"/>
      <c r="I48" s="18"/>
      <c r="J48" s="19"/>
    </row>
    <row r="49" spans="1:10" x14ac:dyDescent="0.3">
      <c r="A49" s="6"/>
      <c r="B49" s="17"/>
      <c r="C49" s="18"/>
      <c r="D49" s="18"/>
      <c r="E49" s="18"/>
      <c r="F49" s="18"/>
      <c r="G49" s="18"/>
      <c r="H49" s="18"/>
      <c r="I49" s="18"/>
      <c r="J49" s="19"/>
    </row>
    <row r="50" spans="1:10" x14ac:dyDescent="0.3">
      <c r="A50" s="6"/>
      <c r="B50" s="47"/>
      <c r="C50" s="45"/>
      <c r="D50" s="45"/>
      <c r="E50" s="45"/>
      <c r="F50" s="45"/>
      <c r="G50" s="45"/>
      <c r="H50" s="45"/>
      <c r="I50" s="45"/>
      <c r="J50" s="46"/>
    </row>
    <row r="51" spans="1:10" x14ac:dyDescent="0.3">
      <c r="A51" s="16"/>
      <c r="B51" s="44"/>
      <c r="C51" s="44"/>
      <c r="D51" s="44"/>
      <c r="E51" s="44"/>
      <c r="F51" s="44"/>
      <c r="G51" s="44"/>
      <c r="H51" s="44"/>
      <c r="I51" s="44"/>
      <c r="J51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7D5C-24E8-48E6-9614-6CEFDEC82D07}">
  <dimension ref="A2:L15"/>
  <sheetViews>
    <sheetView workbookViewId="0">
      <selection activeCell="E18" sqref="E18"/>
    </sheetView>
  </sheetViews>
  <sheetFormatPr defaultRowHeight="18.75" x14ac:dyDescent="0.3"/>
  <cols>
    <col min="1" max="1" width="16.5" customWidth="1"/>
    <col min="2" max="2" width="10" customWidth="1"/>
  </cols>
  <sheetData>
    <row r="2" spans="1:12" ht="22.5" x14ac:dyDescent="0.3">
      <c r="B2" s="20" t="s">
        <v>38</v>
      </c>
    </row>
    <row r="4" spans="1:12" x14ac:dyDescent="0.3">
      <c r="A4" s="25"/>
      <c r="B4" s="5" t="s">
        <v>39</v>
      </c>
      <c r="C4" s="5" t="s">
        <v>0</v>
      </c>
      <c r="D4" s="5" t="s">
        <v>1</v>
      </c>
      <c r="E4" s="5" t="s">
        <v>2</v>
      </c>
      <c r="F4" s="5" t="s">
        <v>3</v>
      </c>
      <c r="G4" s="5" t="s">
        <v>10</v>
      </c>
      <c r="H4" s="5" t="s">
        <v>11</v>
      </c>
      <c r="I4" s="5" t="s">
        <v>12</v>
      </c>
      <c r="J4" s="5" t="s">
        <v>14</v>
      </c>
      <c r="K4" s="5" t="s">
        <v>13</v>
      </c>
      <c r="L4" s="30"/>
    </row>
    <row r="5" spans="1:12" x14ac:dyDescent="0.3">
      <c r="A5" s="50" t="s">
        <v>50</v>
      </c>
      <c r="B5" s="65" t="s">
        <v>41</v>
      </c>
      <c r="C5" s="56">
        <f>SUM((IF((B5="YES"),('Meal Replacement Shake'!C4),(0))))</f>
        <v>1106.0999999999999</v>
      </c>
      <c r="D5" s="67">
        <f>SUM((IF((B5="YES"),('Meal Replacement Shake'!D4),(0))))</f>
        <v>96.274999999999991</v>
      </c>
      <c r="E5" s="67">
        <f>SUM((IF((B5="YES"),('Meal Replacement Shake'!E4),(0))))</f>
        <v>33.5</v>
      </c>
      <c r="F5" s="67">
        <f>SUM((IF((B5="YES"),('Meal Replacement Shake'!F4),(0))))</f>
        <v>67.05</v>
      </c>
      <c r="G5" s="67">
        <f>SUM((IF((B5="YES"),('Meal Replacement Shake'!G4),(0))))</f>
        <v>11.274999999999999</v>
      </c>
      <c r="H5" s="67">
        <f>SUM((IF((B5="YES"),('Meal Replacement Shake'!H4),(0))))</f>
        <v>19.475000000000001</v>
      </c>
      <c r="I5" s="67">
        <f>SUM((IF((B5="YES"),('Meal Replacement Shake'!I4),(0))))</f>
        <v>432.7</v>
      </c>
      <c r="J5" s="67">
        <f>SUM((IF((B5="YES"),('Meal Replacement Shake'!J4),(0))))</f>
        <v>753.7</v>
      </c>
      <c r="K5" s="68">
        <f>SUM((IF((B5="YES"),('Meal Replacement Shake'!K4),(0))))</f>
        <v>1078.25</v>
      </c>
    </row>
    <row r="6" spans="1:12" x14ac:dyDescent="0.3">
      <c r="A6" s="51" t="s">
        <v>51</v>
      </c>
      <c r="B6" s="55" t="s">
        <v>41</v>
      </c>
      <c r="C6" s="69">
        <f>SUM((IF((B6="YES"),('Tea w Chicken'!C4),(0))))</f>
        <v>950.7</v>
      </c>
      <c r="D6" s="57">
        <f>SUM((IF((B6="YES"),('Tea w Chicken'!D4),(0))))</f>
        <v>104.85</v>
      </c>
      <c r="E6" s="57">
        <f>SUM((IF((B6="YES"),('Tea w Chicken'!E4),(0))))</f>
        <v>66.599999999999994</v>
      </c>
      <c r="F6" s="57">
        <f>SUM((IF((B6="YES"),('Tea w Chicken'!F4),(0))))</f>
        <v>28.9</v>
      </c>
      <c r="G6" s="57">
        <f>SUM((IF((B6="YES"),('Tea w Chicken'!G4),(0))))</f>
        <v>7.35</v>
      </c>
      <c r="H6" s="57">
        <f>SUM((IF((B6="YES"),('Tea w Chicken'!H4),(0))))</f>
        <v>16.25</v>
      </c>
      <c r="I6" s="57">
        <f>SUM((IF((B6="YES"),('Tea w Chicken'!I4),(0))))</f>
        <v>929.1</v>
      </c>
      <c r="J6" s="57">
        <f>SUM((IF((B6="YES"),('Tea w Chicken'!J4),(0))))</f>
        <v>142.6</v>
      </c>
      <c r="K6" s="58">
        <f>SUM((IF((B6="YES"),('Tea w Chicken'!K4),(0))))</f>
        <v>1403</v>
      </c>
    </row>
    <row r="7" spans="1:12" x14ac:dyDescent="0.3">
      <c r="A7" s="51" t="s">
        <v>52</v>
      </c>
      <c r="B7" s="55" t="s">
        <v>41</v>
      </c>
      <c r="C7" s="69">
        <f>SUM((IF((B7="YES"),('Pasta w Chicken'!C4),(0))))</f>
        <v>859.05</v>
      </c>
      <c r="D7" s="57">
        <f>SUM((IF((B7="YES"),('Pasta w Chicken'!D4),(0))))</f>
        <v>78.575000000000003</v>
      </c>
      <c r="E7" s="57">
        <f>SUM((IF((B7="YES"),('Pasta w Chicken'!E4),(0))))</f>
        <v>68.55</v>
      </c>
      <c r="F7" s="57">
        <f>SUM((IF((B7="YES"),('Pasta w Chicken'!F4),(0))))</f>
        <v>29.574999999999999</v>
      </c>
      <c r="G7" s="57">
        <f>SUM((IF((B7="YES"),('Pasta w Chicken'!G4),(0))))</f>
        <v>6.5249999999999995</v>
      </c>
      <c r="H7" s="57">
        <f>SUM((IF((B7="YES"),('Pasta w Chicken'!H4),(0))))</f>
        <v>17.324999999999999</v>
      </c>
      <c r="I7" s="57">
        <f>SUM((IF((B7="YES"),('Pasta w Chicken'!I4),(0))))</f>
        <v>159.25</v>
      </c>
      <c r="J7" s="57">
        <f>SUM((IF((B7="YES"),('Pasta w Chicken'!J4),(0))))</f>
        <v>113.8</v>
      </c>
      <c r="K7" s="58">
        <f>SUM((IF((B7="YES"),('Pasta w Chicken'!K4),(0))))</f>
        <v>1313.8</v>
      </c>
    </row>
    <row r="8" spans="1:12" x14ac:dyDescent="0.3">
      <c r="A8" s="51" t="s">
        <v>19</v>
      </c>
      <c r="B8" s="55" t="s">
        <v>41</v>
      </c>
      <c r="C8" s="69">
        <f>SUM((IF((B8="YES"),('Post Gym; Nuts'!C4),(0))))</f>
        <v>440.29999999999995</v>
      </c>
      <c r="D8" s="57">
        <f>SUM((IF((B8="YES"),('Post Gym; Nuts'!D4),(0))))</f>
        <v>15.399999999999999</v>
      </c>
      <c r="E8" s="57">
        <f>SUM((IF((B8="YES"),('Post Gym; Nuts'!E4),(0))))</f>
        <v>12.6</v>
      </c>
      <c r="F8" s="57">
        <f>SUM((IF((B8="YES"),('Post Gym; Nuts'!F4),(0))))</f>
        <v>38.5</v>
      </c>
      <c r="G8" s="57">
        <f>SUM((IF((B8="YES"),('Post Gym; Nuts'!G4),(0))))</f>
        <v>3.5</v>
      </c>
      <c r="H8" s="57">
        <f>SUM((IF((B8="YES"),('Post Gym; Nuts'!H4),(0))))</f>
        <v>4.8999999999999995</v>
      </c>
      <c r="I8" s="57">
        <f>SUM((IF((B8="YES"),('Post Gym; Nuts'!I4),(0))))</f>
        <v>0</v>
      </c>
      <c r="J8" s="57">
        <f>SUM((IF((B8="YES"),('Post Gym; Nuts'!J4),(0))))</f>
        <v>100.1</v>
      </c>
      <c r="K8" s="58">
        <f>SUM((IF((B8="YES"),('Post Gym; Nuts'!K4),(0))))</f>
        <v>114.1</v>
      </c>
    </row>
    <row r="9" spans="1:12" x14ac:dyDescent="0.3">
      <c r="A9" s="51" t="s">
        <v>18</v>
      </c>
      <c r="B9" s="55" t="s">
        <v>41</v>
      </c>
      <c r="C9" s="69">
        <f>SUM((IF((B9="YES"),('Rice Cakes'!C4),(0))))</f>
        <v>290.25</v>
      </c>
      <c r="D9" s="57">
        <f>SUM((IF((B9="YES"),('Rice Cakes'!D4),(0))))</f>
        <v>59.25</v>
      </c>
      <c r="E9" s="57">
        <f>SUM((IF((B9="YES"),('Rice Cakes'!E4),(0))))</f>
        <v>6</v>
      </c>
      <c r="F9" s="57">
        <f>SUM((IF((B9="YES"),('Rice Cakes'!F4),(0))))</f>
        <v>2.25</v>
      </c>
      <c r="G9" s="57">
        <f>SUM((IF((B9="YES"),('Rice Cakes'!G4),(0))))</f>
        <v>1.125</v>
      </c>
      <c r="H9" s="57">
        <f>SUM((IF((B9="YES"),('Rice Cakes'!H4),(0))))</f>
        <v>2.25</v>
      </c>
      <c r="I9" s="57">
        <f>SUM((IF((B9="YES"),('Rice Cakes'!I4),(0))))</f>
        <v>166.5</v>
      </c>
      <c r="J9" s="57">
        <f>SUM((IF((B9="YES"),('Rice Cakes'!J4),(0))))</f>
        <v>9.75</v>
      </c>
      <c r="K9" s="58">
        <f>SUM((IF((B9="YES"),('Rice Cakes'!K4),(0))))</f>
        <v>221.25</v>
      </c>
    </row>
    <row r="10" spans="1:12" x14ac:dyDescent="0.3">
      <c r="A10" s="52" t="s">
        <v>42</v>
      </c>
      <c r="B10" s="66" t="s">
        <v>41</v>
      </c>
      <c r="C10" s="59">
        <f>SUM((IF((B10="YES"),('Pre-Gym'!C4),(0))))</f>
        <v>462.2</v>
      </c>
      <c r="D10" s="60">
        <f>SUM((IF((B10="YES"),('Pre-Gym'!D4),(0))))</f>
        <v>46.400000000000006</v>
      </c>
      <c r="E10" s="60">
        <f>SUM((IF((B10="YES"),('Pre-Gym'!E4),(0))))</f>
        <v>12.799999999999999</v>
      </c>
      <c r="F10" s="60">
        <f>SUM((IF((B10="YES"),('Pre-Gym'!F4),(0))))</f>
        <v>30.2</v>
      </c>
      <c r="G10" s="60">
        <f>SUM((IF((B10="YES"),('Pre-Gym'!G4),(0))))</f>
        <v>1.9999999999999998</v>
      </c>
      <c r="H10" s="60">
        <f>SUM((IF((B10="YES"),('Pre-Gym'!H4),(0))))</f>
        <v>17.8</v>
      </c>
      <c r="I10" s="60">
        <f>SUM((IF((B10="YES"),('Pre-Gym'!I4),(0))))</f>
        <v>3.0000000000000004</v>
      </c>
      <c r="J10" s="60">
        <f>SUM((IF((B10="YES"),('Pre-Gym'!J4),(0))))</f>
        <v>160</v>
      </c>
      <c r="K10" s="61">
        <f>SUM((IF((B10="YES"),('Pre-Gym'!K4),(0))))</f>
        <v>465.40000000000003</v>
      </c>
    </row>
    <row r="12" spans="1:12" x14ac:dyDescent="0.3">
      <c r="B12" s="51" t="s">
        <v>40</v>
      </c>
      <c r="C12" s="62">
        <f>SUM(C5:C10)</f>
        <v>4108.6000000000004</v>
      </c>
      <c r="D12" s="62">
        <f>SUM(D5:D10)</f>
        <v>400.75</v>
      </c>
      <c r="E12" s="62">
        <f t="shared" ref="E12:K12" si="0">SUM(E5:E10)</f>
        <v>200.04999999999998</v>
      </c>
      <c r="F12" s="62">
        <f t="shared" si="0"/>
        <v>196.47499999999997</v>
      </c>
      <c r="G12" s="62">
        <f t="shared" si="0"/>
        <v>31.774999999999999</v>
      </c>
      <c r="H12" s="62">
        <f t="shared" si="0"/>
        <v>78</v>
      </c>
      <c r="I12" s="62">
        <f t="shared" si="0"/>
        <v>1690.55</v>
      </c>
      <c r="J12" s="62">
        <f t="shared" si="0"/>
        <v>1279.95</v>
      </c>
      <c r="K12" s="62">
        <f t="shared" si="0"/>
        <v>4595.7999999999993</v>
      </c>
    </row>
    <row r="14" spans="1:12" x14ac:dyDescent="0.3">
      <c r="B14" s="51" t="s">
        <v>43</v>
      </c>
      <c r="C14" s="62">
        <v>4000</v>
      </c>
      <c r="D14" s="62" t="s">
        <v>44</v>
      </c>
      <c r="E14" s="62" t="s">
        <v>54</v>
      </c>
      <c r="F14" s="62" t="s">
        <v>54</v>
      </c>
      <c r="G14" s="62" t="s">
        <v>45</v>
      </c>
      <c r="H14" s="62" t="s">
        <v>46</v>
      </c>
      <c r="I14" s="62" t="s">
        <v>47</v>
      </c>
      <c r="J14" s="62" t="s">
        <v>48</v>
      </c>
      <c r="K14" s="62" t="s">
        <v>49</v>
      </c>
    </row>
    <row r="15" spans="1:12" s="84" customFormat="1" ht="15" x14ac:dyDescent="0.3">
      <c r="C15" s="84" t="str">
        <f>IF((C12&gt;4000),("Good"),("Bad"))</f>
        <v>Good</v>
      </c>
      <c r="D15" s="84" t="str">
        <f>IF((D12&gt;340),("Good"),("Bad"))</f>
        <v>Good</v>
      </c>
      <c r="E15" s="84" t="str">
        <f>IF((E12&gt;187),("Good"),("Bad"))</f>
        <v>Good</v>
      </c>
      <c r="F15" s="84" t="str">
        <f>IF((F12&gt;187),("Good"),("Bad"))</f>
        <v>Good</v>
      </c>
      <c r="G15" s="84" t="str">
        <f>IF((G12&lt;45),("Good"),("Bad"))</f>
        <v>Good</v>
      </c>
      <c r="H15" s="84" t="str">
        <f>IF((H12&gt;55),("Good"),("Bad"))</f>
        <v>Good</v>
      </c>
      <c r="I15" s="84" t="str">
        <f>IF((I12&lt;2300),("Good"),("Bad"))</f>
        <v>Good</v>
      </c>
      <c r="J15" s="84" t="str">
        <f>IF((J12&lt;2500),("Good"),("Bad"))</f>
        <v>Good</v>
      </c>
      <c r="K15" s="84" t="str">
        <f>IF((K12&lt;4700),("Good"),("Bad"))</f>
        <v>Good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E03C5-51B9-4082-93EE-1CF0E5347218}">
  <dimension ref="A1:L50"/>
  <sheetViews>
    <sheetView topLeftCell="A2" workbookViewId="0">
      <selection activeCell="E22" sqref="E22"/>
    </sheetView>
  </sheetViews>
  <sheetFormatPr defaultRowHeight="18.75" x14ac:dyDescent="0.3"/>
  <cols>
    <col min="1" max="1" width="13.5" style="1" customWidth="1"/>
    <col min="2" max="2" width="7.69921875" customWidth="1"/>
  </cols>
  <sheetData>
    <row r="1" spans="1:12" ht="22.5" x14ac:dyDescent="0.3">
      <c r="A1" s="20" t="s">
        <v>37</v>
      </c>
    </row>
    <row r="3" spans="1:12" s="27" customFormat="1" ht="15" x14ac:dyDescent="0.3">
      <c r="C3" s="4" t="s">
        <v>0</v>
      </c>
      <c r="D3" s="5" t="s">
        <v>1</v>
      </c>
      <c r="E3" s="5" t="s">
        <v>2</v>
      </c>
      <c r="F3" s="5" t="s">
        <v>3</v>
      </c>
      <c r="G3" s="5" t="s">
        <v>10</v>
      </c>
      <c r="H3" s="5" t="s">
        <v>11</v>
      </c>
      <c r="I3" s="5" t="s">
        <v>12</v>
      </c>
      <c r="J3" s="5" t="s">
        <v>14</v>
      </c>
      <c r="K3" s="5" t="s">
        <v>13</v>
      </c>
      <c r="L3" s="31"/>
    </row>
    <row r="4" spans="1:12" x14ac:dyDescent="0.3">
      <c r="C4" s="48">
        <f t="shared" ref="C4:K4" si="0">SUM(C9:C48)</f>
        <v>1106.0999999999999</v>
      </c>
      <c r="D4" s="49">
        <f t="shared" si="0"/>
        <v>96.274999999999991</v>
      </c>
      <c r="E4" s="49">
        <f t="shared" si="0"/>
        <v>33.5</v>
      </c>
      <c r="F4" s="49">
        <f t="shared" si="0"/>
        <v>67.05</v>
      </c>
      <c r="G4" s="49">
        <f t="shared" si="0"/>
        <v>11.274999999999999</v>
      </c>
      <c r="H4" s="49">
        <f t="shared" si="0"/>
        <v>19.475000000000001</v>
      </c>
      <c r="I4" s="49">
        <f t="shared" si="0"/>
        <v>432.7</v>
      </c>
      <c r="J4" s="49">
        <f t="shared" si="0"/>
        <v>753.7</v>
      </c>
      <c r="K4" s="49">
        <f t="shared" si="0"/>
        <v>1078.25</v>
      </c>
      <c r="L4" s="30"/>
    </row>
    <row r="5" spans="1:12" x14ac:dyDescent="0.3">
      <c r="C5" s="71"/>
      <c r="D5" s="71"/>
      <c r="E5" s="71"/>
      <c r="F5" s="71"/>
      <c r="G5" s="71"/>
      <c r="H5" s="71"/>
      <c r="I5" s="71"/>
      <c r="J5" s="71"/>
      <c r="K5" s="71"/>
    </row>
    <row r="6" spans="1:12" x14ac:dyDescent="0.3">
      <c r="B6" s="3" t="s">
        <v>28</v>
      </c>
      <c r="C6" s="71"/>
      <c r="D6" s="71"/>
      <c r="E6" s="71"/>
      <c r="F6" s="71"/>
      <c r="G6" s="71"/>
      <c r="H6" s="71"/>
      <c r="I6" s="71"/>
      <c r="J6" s="71"/>
      <c r="K6" s="71"/>
    </row>
    <row r="7" spans="1:12" x14ac:dyDescent="0.3">
      <c r="C7" s="71"/>
      <c r="D7" s="71"/>
      <c r="E7" s="71"/>
      <c r="F7" s="71"/>
      <c r="G7" s="71"/>
      <c r="H7" s="71"/>
      <c r="I7" s="71"/>
      <c r="J7" s="71"/>
      <c r="K7" s="71"/>
    </row>
    <row r="8" spans="1:12" x14ac:dyDescent="0.3">
      <c r="A8" s="25"/>
      <c r="B8" s="43" t="s">
        <v>34</v>
      </c>
      <c r="C8" s="72" t="s">
        <v>0</v>
      </c>
      <c r="D8" s="73" t="s">
        <v>1</v>
      </c>
      <c r="E8" s="73" t="s">
        <v>2</v>
      </c>
      <c r="F8" s="73" t="s">
        <v>3</v>
      </c>
      <c r="G8" s="73" t="s">
        <v>10</v>
      </c>
      <c r="H8" s="73" t="s">
        <v>11</v>
      </c>
      <c r="I8" s="73" t="s">
        <v>12</v>
      </c>
      <c r="J8" s="74" t="s">
        <v>14</v>
      </c>
      <c r="K8" s="73" t="s">
        <v>13</v>
      </c>
      <c r="L8" s="30"/>
    </row>
    <row r="9" spans="1:12" x14ac:dyDescent="0.3">
      <c r="A9" s="35" t="s">
        <v>32</v>
      </c>
      <c r="B9" s="26">
        <v>15</v>
      </c>
      <c r="C9" s="75">
        <f>SUM((IF((A9=0),(0),(VLOOKUP(A9,'Nutrition Table'!A4:J50,2,FALSE))*(B9/100))))</f>
        <v>62.099999999999994</v>
      </c>
      <c r="D9" s="75">
        <f>SUM((IF((A9=0),(0),(VLOOKUP(A9,'Nutrition Table'!A4:J50,3,FALSE))*(B9/100))))</f>
        <v>7.4999999999999997E-2</v>
      </c>
      <c r="E9" s="75">
        <f>SUM((IF((A9=0),(0),(VLOOKUP(A9,'Nutrition Table'!A4:J50,4,FALSE))*(B9/100))))</f>
        <v>12.299999999999999</v>
      </c>
      <c r="F9" s="75">
        <f>SUM((IF((A9=0),(0),(VLOOKUP(A9,'Nutrition Table'!A4:J50,5,FALSE))*(B9/100))))</f>
        <v>1.3499999999999999</v>
      </c>
      <c r="G9" s="75">
        <f>SUM((IF((A9=0),(0),(VLOOKUP(A9,'Nutrition Table'!A4:J50,6,FALSE))*(B9/100))))</f>
        <v>3.6749999999999998</v>
      </c>
      <c r="H9" s="75">
        <f>SUM((IF((A9=0),(0),(VLOOKUP(A9,'Nutrition Table'!A4:J50,7,FALSE))*(B9/100))))</f>
        <v>0.67499999999999993</v>
      </c>
      <c r="I9" s="75">
        <f>SUM((IF((A9=0),(0),(VLOOKUP(A9,'Nutrition Table'!A4:J50,8,FALSE))*(B9/100))))</f>
        <v>181.5</v>
      </c>
      <c r="J9" s="75">
        <f>SUM((IF((A9=0),(0),(VLOOKUP(A9,'Nutrition Table'!A4:J50,9,FALSE))*(B9/100))))</f>
        <v>2.6999999999999997</v>
      </c>
      <c r="K9" s="76">
        <f>SUM((IF((A9=0),(0),(VLOOKUP(A9,'Nutrition Table'!A4:J50,10,FALSE))*(B9/100))))</f>
        <v>11.25</v>
      </c>
    </row>
    <row r="10" spans="1:12" x14ac:dyDescent="0.3">
      <c r="A10" s="35" t="s">
        <v>31</v>
      </c>
      <c r="B10" s="32">
        <v>500</v>
      </c>
      <c r="C10" s="77">
        <f>SUM((IF((A10=0),(0),(VLOOKUP(A10,'Nutrition Table'!A4:J50,2,FALSE))*(B10/100))))</f>
        <v>240</v>
      </c>
      <c r="D10" s="78">
        <f>SUM((IF((A10=0),(0),(VLOOKUP(A10,'Nutrition Table'!A4:J50,3,FALSE))*(B10/100))))</f>
        <v>30</v>
      </c>
      <c r="E10" s="78">
        <f>SUM((IF((A10=0),(0),(VLOOKUP(A10,'Nutrition Table'!A4:J50,4,FALSE))*(B10/100))))</f>
        <v>2.5</v>
      </c>
      <c r="F10" s="78">
        <f>SUM((IF((A10=0),(0),(VLOOKUP(A10,'Nutrition Table'!A4:J50,5,FALSE))*(B10/100))))</f>
        <v>10</v>
      </c>
      <c r="G10" s="78">
        <f>SUM((IF((A10=0),(0),(VLOOKUP(A10,'Nutrition Table'!A4:J50,6,FALSE))*(B10/100))))</f>
        <v>2.5</v>
      </c>
      <c r="H10" s="78">
        <f>SUM((IF((A10=0),(0),(VLOOKUP(A10,'Nutrition Table'!A4:J50,7,FALSE))*(B10/100))))</f>
        <v>5</v>
      </c>
      <c r="I10" s="78">
        <f>SUM((IF((A10=0),(0),(VLOOKUP(A10,'Nutrition Table'!A4:J50,8,FALSE))*(B10/100))))</f>
        <v>250</v>
      </c>
      <c r="J10" s="78">
        <f>SUM((IF((A10=0),(0),(VLOOKUP(A10,'Nutrition Table'!A4:J50,9,FALSE))*(B10/100))))</f>
        <v>600</v>
      </c>
      <c r="K10" s="79">
        <f>SUM((IF((A10=0),(0),(VLOOKUP(A10,'Nutrition Table'!A4:J50,10,FALSE))*(B10/100))))</f>
        <v>500</v>
      </c>
    </row>
    <row r="11" spans="1:12" x14ac:dyDescent="0.3">
      <c r="A11" s="35" t="s">
        <v>17</v>
      </c>
      <c r="B11" s="32">
        <v>20</v>
      </c>
      <c r="C11" s="77">
        <f>SUM((IF((A11=0),(0),(VLOOKUP(A11,'Nutrition Table'!A4:J50,2,FALSE))*(B11/100))))</f>
        <v>57.400000000000006</v>
      </c>
      <c r="D11" s="78">
        <f>SUM((IF((A11=0),(0),(VLOOKUP(A11,'Nutrition Table'!A4:J50,3,FALSE))*(B11/100))))</f>
        <v>16.600000000000001</v>
      </c>
      <c r="E11" s="78">
        <f>SUM((IF((A11=0),(0),(VLOOKUP(A11,'Nutrition Table'!A4:J50,4,FALSE))*(B11/100))))</f>
        <v>0.1</v>
      </c>
      <c r="F11" s="78">
        <f>SUM((IF((A11=0),(0),(VLOOKUP(A11,'Nutrition Table'!A4:J50,5,FALSE))*(B11/100))))</f>
        <v>0.1</v>
      </c>
      <c r="G11" s="78">
        <f>SUM((IF((A11=0),(0),(VLOOKUP(A11,'Nutrition Table'!A4:J50,6,FALSE))*(B11/100))))</f>
        <v>0.1</v>
      </c>
      <c r="H11" s="78">
        <f>SUM((IF((A11=0),(0),(VLOOKUP(A11,'Nutrition Table'!A4:J50,7,FALSE))*(B11/100))))</f>
        <v>5</v>
      </c>
      <c r="I11" s="78">
        <f>SUM((IF((A11=0),(0),(VLOOKUP(A11,'Nutrition Table'!A4:J50,8,FALSE))*(B11/100))))</f>
        <v>1.2000000000000002</v>
      </c>
      <c r="J11" s="78">
        <f>SUM((IF((A11=0),(0),(VLOOKUP(A11,'Nutrition Table'!A4:J50,9,FALSE))*(B11/100))))</f>
        <v>2</v>
      </c>
      <c r="K11" s="79">
        <f>SUM((IF((A11=0),(0),(VLOOKUP(A11,'Nutrition Table'!A4:J50,10,FALSE))*(B11/100))))</f>
        <v>12.8</v>
      </c>
    </row>
    <row r="12" spans="1:12" x14ac:dyDescent="0.3">
      <c r="A12" s="35" t="s">
        <v>19</v>
      </c>
      <c r="B12" s="32">
        <v>100</v>
      </c>
      <c r="C12" s="77">
        <f>SUM((IF((A12=0),(0),(VLOOKUP(A12,'Nutrition Table'!A4:J50,2,FALSE))*(B12/100))))</f>
        <v>629</v>
      </c>
      <c r="D12" s="78">
        <f>SUM((IF((A12=0),(0),(VLOOKUP(A12,'Nutrition Table'!A4:J50,3,FALSE))*(B12/100))))</f>
        <v>22</v>
      </c>
      <c r="E12" s="78">
        <f>SUM((IF((A12=0),(0),(VLOOKUP(A12,'Nutrition Table'!A4:J50,4,FALSE))*(B12/100))))</f>
        <v>18</v>
      </c>
      <c r="F12" s="78">
        <f>SUM((IF((A12=0),(0),(VLOOKUP(A12,'Nutrition Table'!A4:J50,5,FALSE))*(B12/100))))</f>
        <v>55</v>
      </c>
      <c r="G12" s="78">
        <f>SUM((IF((A12=0),(0),(VLOOKUP(A12,'Nutrition Table'!A4:J50,6,FALSE))*(B12/100))))</f>
        <v>5</v>
      </c>
      <c r="H12" s="78">
        <f>SUM((IF((A12=0),(0),(VLOOKUP(A12,'Nutrition Table'!A4:J50,7,FALSE))*(B12/100))))</f>
        <v>7</v>
      </c>
      <c r="I12" s="78">
        <f>SUM((IF((A12=0),(0),(VLOOKUP(A12,'Nutrition Table'!A4:J50,8,FALSE))*(B12/100))))</f>
        <v>0</v>
      </c>
      <c r="J12" s="78">
        <f>SUM((IF((A12=0),(0),(VLOOKUP(A12,'Nutrition Table'!A4:J50,9,FALSE))*(B12/100))))</f>
        <v>143</v>
      </c>
      <c r="K12" s="79">
        <f>SUM((IF((A12=0),(0),(VLOOKUP(A12,'Nutrition Table'!A4:J50,10,FALSE))*(B12/100))))</f>
        <v>163</v>
      </c>
    </row>
    <row r="13" spans="1:12" x14ac:dyDescent="0.3">
      <c r="A13" s="35" t="s">
        <v>16</v>
      </c>
      <c r="B13" s="36">
        <v>120</v>
      </c>
      <c r="C13" s="77">
        <f>SUM((IF((A13=0),(0),(VLOOKUP(A13,'Nutrition Table'!A4:J50,2,FALSE))*(B13/100))))</f>
        <v>117.6</v>
      </c>
      <c r="D13" s="78">
        <f>SUM((IF((A13=0),(0),(VLOOKUP(A13,'Nutrition Table'!A4:J50,3,FALSE))*(B13/100))))</f>
        <v>27.599999999999998</v>
      </c>
      <c r="E13" s="78">
        <f>SUM((IF((A13=0),(0),(VLOOKUP(A13,'Nutrition Table'!A4:J50,4,FALSE))*(B13/100))))</f>
        <v>0.6</v>
      </c>
      <c r="F13" s="78">
        <f>SUM((IF((A13=0),(0),(VLOOKUP(A13,'Nutrition Table'!A4:J50,5,FALSE))*(B13/100))))</f>
        <v>0.6</v>
      </c>
      <c r="G13" s="78">
        <f>SUM((IF((A13=0),(0),(VLOOKUP(A13,'Nutrition Table'!A4:J50,6,FALSE))*(B13/100))))</f>
        <v>0</v>
      </c>
      <c r="H13" s="78">
        <f>SUM((IF((A13=0),(0),(VLOOKUP(A13,'Nutrition Table'!A4:J50,7,FALSE))*(B13/100))))</f>
        <v>1.7999999999999998</v>
      </c>
      <c r="I13" s="78">
        <f>SUM((IF((A13=0),(0),(VLOOKUP(A13,'Nutrition Table'!A4:J50,8,FALSE))*(B13/100))))</f>
        <v>0</v>
      </c>
      <c r="J13" s="78">
        <f>SUM((IF((A13=0),(0),(VLOOKUP(A13,'Nutrition Table'!A4:J50,9,FALSE))*(B13/100))))</f>
        <v>6</v>
      </c>
      <c r="K13" s="79">
        <f>SUM((IF((A13=0),(0),(VLOOKUP(A13,'Nutrition Table'!A4:J50,10,FALSE))*(B13/100))))</f>
        <v>391.2</v>
      </c>
    </row>
    <row r="14" spans="1:12" x14ac:dyDescent="0.3">
      <c r="A14" s="40"/>
      <c r="B14" s="12"/>
      <c r="C14" s="80">
        <f>SUM((IF((A14=0),(0),(VLOOKUP(A14,'Nutrition Table'!A4:J50,2,FALSE)))*(B14/100)))</f>
        <v>0</v>
      </c>
      <c r="D14" s="78">
        <f>SUM((IF((A14=0),(0),(VLOOKUP(A14,'Nutrition Table'!A4:J50,3,FALSE))*(B14/100))))</f>
        <v>0</v>
      </c>
      <c r="E14" s="78">
        <f>SUM((IF((A14=0),(0),(VLOOKUP(A14,'Nutrition Table'!A4:J50,4,FALSE))*(B14/100))))</f>
        <v>0</v>
      </c>
      <c r="F14" s="78">
        <f>SUM((IF((A14=0),(0),(VLOOKUP(A14,'Nutrition Table'!A4:J50,5,FALSE))*(B14/100))))</f>
        <v>0</v>
      </c>
      <c r="G14" s="78">
        <f>SUM((IF((A14=0),(0),(VLOOKUP(A14,'Nutrition Table'!A4:J50,6,FALSE))*(B14/100))))</f>
        <v>0</v>
      </c>
      <c r="H14" s="78">
        <f>SUM((IF((A14=0),(0),(VLOOKUP(A14,'Nutrition Table'!A4:J50,7,FALSE))*(B14/100))))</f>
        <v>0</v>
      </c>
      <c r="I14" s="78">
        <f>SUM((IF((A14=0),(0),(VLOOKUP(A14,'Nutrition Table'!A4:J50,8,FALSE))*(B14/100))))</f>
        <v>0</v>
      </c>
      <c r="J14" s="78">
        <f>SUM((IF((A14=0),(0),(VLOOKUP(A14,'Nutrition Table'!A4:J50,9,FALSE))*(B14/100))))</f>
        <v>0</v>
      </c>
      <c r="K14" s="79">
        <f>SUM((IF((A14=0),(0),(VLOOKUP(A14,'Nutrition Table'!A4:J50,10,FALSE))*(B14/100))))</f>
        <v>0</v>
      </c>
    </row>
    <row r="15" spans="1:12" x14ac:dyDescent="0.3">
      <c r="A15" s="42"/>
      <c r="B15" s="36"/>
      <c r="C15" s="81">
        <f>SUM((IF((A15=0),(0),(VLOOKUP(A15,'Nutrition Table'!A4:J50,2,FALSE))*(B15/100))))</f>
        <v>0</v>
      </c>
      <c r="D15" s="81">
        <f>SUM((IF((A15=0),(0),(VLOOKUP(A15,'Nutrition Table'!A4:J50,3,FALSE))*(B15/100))))</f>
        <v>0</v>
      </c>
      <c r="E15" s="81">
        <f>SUM((IF((A15=0),(0),(VLOOKUP(A15,'Nutrition Table'!A4:J50,4,FALSE))*(B15/100))))</f>
        <v>0</v>
      </c>
      <c r="F15" s="81">
        <f>SUM((IF((A15=0),(0),(VLOOKUP(A15,'Nutrition Table'!A4:J50,5,FALSE))*(B15/100))))</f>
        <v>0</v>
      </c>
      <c r="G15" s="81">
        <f>SUM((IF((A15=0),(0),(VLOOKUP(A15,'Nutrition Table'!A4:J50,6,FALSE))*(B15/100))))</f>
        <v>0</v>
      </c>
      <c r="H15" s="81">
        <f>SUM((IF((A15=0),(0),(VLOOKUP(A15,'Nutrition Table'!A4:J50,7,FALSE))*(B15/100))))</f>
        <v>0</v>
      </c>
      <c r="I15" s="81">
        <f>SUM((IF((A15=0),(0),(VLOOKUP(A15,'Nutrition Table'!A4:J50,8,FALSE))*(B15/100))))</f>
        <v>0</v>
      </c>
      <c r="J15" s="81">
        <f>SUM((IF((A15=0),(0),(VLOOKUP(A15,'Nutrition Table'!A4:J50,9,FALSE))*(B15/100))))</f>
        <v>0</v>
      </c>
      <c r="K15" s="79">
        <f>SUM((IF((A15=0),(0),(VLOOKUP(A15,'Nutrition Table'!A4:J50,10,FALSE))*(B15/100))))</f>
        <v>0</v>
      </c>
    </row>
    <row r="16" spans="1:12" x14ac:dyDescent="0.3">
      <c r="A16" s="40"/>
      <c r="B16" s="36"/>
      <c r="C16" s="81">
        <f>SUM((IF((A16=0),(0),(VLOOKUP(A16,'Nutrition Table'!A4:J50,2,FALSE))*(B16/100))))</f>
        <v>0</v>
      </c>
      <c r="D16" s="81">
        <f>SUM((IF((A16=0),(0),(VLOOKUP(A16,'Nutrition Table'!A4:J50,3,FALSE))*(B16/100))))</f>
        <v>0</v>
      </c>
      <c r="E16" s="81">
        <f>SUM((IF((A16=0),(0),(VLOOKUP(A16,'Nutrition Table'!A4:J50,4,FALSE))*(B16/100))))</f>
        <v>0</v>
      </c>
      <c r="F16" s="81">
        <f>SUM((IF((A16=0),(0),(VLOOKUP(A16,'Nutrition Table'!A4:J50,5,FALSE))*(B16/100))))</f>
        <v>0</v>
      </c>
      <c r="G16" s="81">
        <f>SUM((IF((A16=0),(0),(VLOOKUP(A16,'Nutrition Table'!A4:J50,6,FALSE))*(B16/100))))</f>
        <v>0</v>
      </c>
      <c r="H16" s="81">
        <f>SUM((IF((A16=0),(0),(VLOOKUP(A16,'Nutrition Table'!A4:J50,7,FALSE))*(B16/100))))</f>
        <v>0</v>
      </c>
      <c r="I16" s="81">
        <f>SUM((IF((A16=0),(0),(VLOOKUP(A16,'Nutrition Table'!A4:J50,8,FALSE))*(B16/100))))</f>
        <v>0</v>
      </c>
      <c r="J16" s="81">
        <f>SUM((IF((A16=0),(0),(VLOOKUP(A16,'Nutrition Table'!A4:J50,9,FALSE))*(B16/100))))</f>
        <v>0</v>
      </c>
      <c r="K16" s="79">
        <f>SUM((IF((A16=0),(0),(VLOOKUP(A16,'Nutrition Table'!A4:J50,10,FALSE))*(B16/100))))</f>
        <v>0</v>
      </c>
    </row>
    <row r="17" spans="1:11" x14ac:dyDescent="0.3">
      <c r="A17" s="40"/>
      <c r="B17" s="36"/>
      <c r="C17" s="78">
        <f>SUM((IF((A17=0),(0),(VLOOKUP(A17,'Nutrition Table'!A4:J50,2,FALSE))*(B17/100))))</f>
        <v>0</v>
      </c>
      <c r="D17" s="78">
        <f>SUM((IF((A17=0),(0),(VLOOKUP(A17,'Nutrition Table'!A4:J50,3,FALSE))*(B17/100))))</f>
        <v>0</v>
      </c>
      <c r="E17" s="78">
        <f>SUM((IF((A17=0),(0),(VLOOKUP(A17,'Nutrition Table'!A4:J50,4,FALSE))*(B17/100))))</f>
        <v>0</v>
      </c>
      <c r="F17" s="78">
        <f>SUM((IF((A17=0),(0),(VLOOKUP(A17,'Nutrition Table'!A4:J50,5,FALSE))*(B17/100))))</f>
        <v>0</v>
      </c>
      <c r="G17" s="78">
        <f>SUM((IF((A17=0),(0),(VLOOKUP(A17,'Nutrition Table'!A4:J50,6,FALSE))*(B17/100))))</f>
        <v>0</v>
      </c>
      <c r="H17" s="78">
        <f>SUM((IF((A17=0),(0),(VLOOKUP(A17,'Nutrition Table'!A4:J50,7,FALSE))*(B17/100))))</f>
        <v>0</v>
      </c>
      <c r="I17" s="78">
        <f>SUM((IF((A17=0),(0),(VLOOKUP(A17,'Nutrition Table'!A4:J50,8,FALSE))*(B17/100))))</f>
        <v>0</v>
      </c>
      <c r="J17" s="78">
        <f>SUM((IF((A17=0),(0),(VLOOKUP(A17,'Nutrition Table'!A4:J50,9,FALSE))*(B17/100))))</f>
        <v>0</v>
      </c>
      <c r="K17" s="79">
        <f>SUM((IF((A17=0),(0),(VLOOKUP(A17,'Nutrition Table'!A4:J50,10,FALSE))*(B17/100))))</f>
        <v>0</v>
      </c>
    </row>
    <row r="18" spans="1:11" x14ac:dyDescent="0.3">
      <c r="A18" s="41"/>
      <c r="B18" s="24"/>
      <c r="C18" s="82">
        <f>SUM((IF((A18=0),(0),(VLOOKUP(A18,'Nutrition Table'!A4:J50,2,FALSE))*(B18/100))))</f>
        <v>0</v>
      </c>
      <c r="D18" s="82">
        <f>SUM((IF((A18=0),(0),(VLOOKUP(A18,'Nutrition Table'!A4:J50,3,FALSE))*(B18/100))))</f>
        <v>0</v>
      </c>
      <c r="E18" s="82">
        <f>SUM((IF((A18=0),(0),(VLOOKUP(A18,'Nutrition Table'!A4:J50,4,FALSE))*(B18/100))))</f>
        <v>0</v>
      </c>
      <c r="F18" s="82">
        <f>SUM((IF((A18=0),(0),(VLOOKUP(A18,'Nutrition Table'!A4:J50,5,FALSE))*(B18/100))))</f>
        <v>0</v>
      </c>
      <c r="G18" s="82">
        <f>SUM((IF((A18=0),(0),(VLOOKUP(A18,'Nutrition Table'!A4:J50,6,FALSE))*(B18/100))))</f>
        <v>0</v>
      </c>
      <c r="H18" s="82">
        <f>SUM((IF((A18=0),(0),(VLOOKUP(A18,'Nutrition Table'!A4:J50,7,FALSE))*(B18/100))))</f>
        <v>0</v>
      </c>
      <c r="I18" s="82">
        <f>SUM((IF((A18=0),(0),(VLOOKUP(A18,'Nutrition Table'!A4:J50,8,FALSE))*(B18/100))))</f>
        <v>0</v>
      </c>
      <c r="J18" s="82">
        <f>SUM((IF((A18=0),(0),(VLOOKUP(A18,'Nutrition Table'!A4:J50,9,FALSE))*(B18/100))))</f>
        <v>0</v>
      </c>
      <c r="K18" s="83">
        <f>SUM((IF((A18=0),(0),(VLOOKUP(A18,'Nutrition Table'!A4:J50,10,FALSE))*(B18/100))))</f>
        <v>0</v>
      </c>
    </row>
    <row r="19" spans="1:1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x14ac:dyDescent="0.3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2:11" x14ac:dyDescent="0.3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2:11" x14ac:dyDescent="0.3"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2:11" x14ac:dyDescent="0.3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2:11" x14ac:dyDescent="0.3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2:11" x14ac:dyDescent="0.3"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2:11" x14ac:dyDescent="0.3">
      <c r="B50" s="1"/>
      <c r="C50" s="1"/>
      <c r="D50" s="1"/>
      <c r="E50" s="1"/>
      <c r="F50" s="1"/>
      <c r="G50" s="1"/>
      <c r="H50" s="1"/>
      <c r="I50" s="1"/>
      <c r="J50" s="1"/>
      <c r="K5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BC20-B414-4EFC-BBB2-4F481536E53C}">
  <dimension ref="A1:L50"/>
  <sheetViews>
    <sheetView workbookViewId="0">
      <selection activeCell="M15" sqref="M15"/>
    </sheetView>
  </sheetViews>
  <sheetFormatPr defaultRowHeight="18.75" x14ac:dyDescent="0.3"/>
  <cols>
    <col min="1" max="1" width="12" style="1" customWidth="1"/>
    <col min="2" max="2" width="7.69921875" customWidth="1"/>
  </cols>
  <sheetData>
    <row r="1" spans="1:12" ht="22.5" x14ac:dyDescent="0.3">
      <c r="A1" s="20" t="s">
        <v>36</v>
      </c>
    </row>
    <row r="3" spans="1:12" s="27" customFormat="1" ht="15" x14ac:dyDescent="0.3">
      <c r="C3" s="4" t="s">
        <v>0</v>
      </c>
      <c r="D3" s="5" t="s">
        <v>1</v>
      </c>
      <c r="E3" s="5" t="s">
        <v>2</v>
      </c>
      <c r="F3" s="5" t="s">
        <v>3</v>
      </c>
      <c r="G3" s="5" t="s">
        <v>10</v>
      </c>
      <c r="H3" s="5" t="s">
        <v>11</v>
      </c>
      <c r="I3" s="5" t="s">
        <v>12</v>
      </c>
      <c r="J3" s="5" t="s">
        <v>14</v>
      </c>
      <c r="K3" s="5" t="s">
        <v>13</v>
      </c>
      <c r="L3" s="31"/>
    </row>
    <row r="4" spans="1:12" x14ac:dyDescent="0.3">
      <c r="C4" s="28">
        <f t="shared" ref="C4:K4" si="0">SUM(C9:C48)</f>
        <v>950.7</v>
      </c>
      <c r="D4" s="29">
        <f t="shared" si="0"/>
        <v>104.85</v>
      </c>
      <c r="E4" s="29">
        <f t="shared" si="0"/>
        <v>66.599999999999994</v>
      </c>
      <c r="F4" s="29">
        <f t="shared" si="0"/>
        <v>28.9</v>
      </c>
      <c r="G4" s="29">
        <f t="shared" si="0"/>
        <v>7.35</v>
      </c>
      <c r="H4" s="29">
        <f t="shared" si="0"/>
        <v>16.25</v>
      </c>
      <c r="I4" s="29">
        <f t="shared" si="0"/>
        <v>929.1</v>
      </c>
      <c r="J4" s="29">
        <f t="shared" si="0"/>
        <v>142.6</v>
      </c>
      <c r="K4" s="29">
        <f t="shared" si="0"/>
        <v>1403</v>
      </c>
    </row>
    <row r="6" spans="1:12" x14ac:dyDescent="0.3">
      <c r="B6" s="3" t="s">
        <v>28</v>
      </c>
    </row>
    <row r="8" spans="1:12" x14ac:dyDescent="0.3">
      <c r="A8" s="25"/>
      <c r="B8" s="43" t="s">
        <v>34</v>
      </c>
      <c r="C8" s="21" t="s">
        <v>0</v>
      </c>
      <c r="D8" s="22" t="s">
        <v>1</v>
      </c>
      <c r="E8" s="22" t="s">
        <v>2</v>
      </c>
      <c r="F8" s="22" t="s">
        <v>3</v>
      </c>
      <c r="G8" s="22" t="s">
        <v>10</v>
      </c>
      <c r="H8" s="22" t="s">
        <v>11</v>
      </c>
      <c r="I8" s="22" t="s">
        <v>12</v>
      </c>
      <c r="J8" s="33" t="s">
        <v>14</v>
      </c>
      <c r="K8" s="22" t="s">
        <v>13</v>
      </c>
    </row>
    <row r="9" spans="1:12" x14ac:dyDescent="0.3">
      <c r="A9" s="23" t="s">
        <v>4</v>
      </c>
      <c r="B9" s="26">
        <v>280</v>
      </c>
      <c r="C9" s="9">
        <f>SUM((IF((A9=0),(0),(VLOOKUP(A9,'Nutrition Table'!A4:J50,2,FALSE))*(B9/100))))</f>
        <v>361.2</v>
      </c>
      <c r="D9" s="9">
        <f>SUM((IF((A9=0),(0),(VLOOKUP(A9,'Nutrition Table'!A4:J50,3,FALSE))*(B9/100))))</f>
        <v>78.399999999999991</v>
      </c>
      <c r="E9" s="9">
        <f>SUM((IF((A9=0),(0),(VLOOKUP(A9,'Nutrition Table'!A4:J50,4,FALSE))*(B9/100))))</f>
        <v>7</v>
      </c>
      <c r="F9" s="9">
        <f>SUM((IF((A9=0),(0),(VLOOKUP(A9,'Nutrition Table'!A4:J50,5,FALSE))*(B9/100))))</f>
        <v>1.4</v>
      </c>
      <c r="G9" s="9">
        <f>SUM((IF((A9=0),(0),(VLOOKUP(A9,'Nutrition Table'!A4:J50,6,FALSE))*(B9/100))))</f>
        <v>2.8</v>
      </c>
      <c r="H9" s="9">
        <f>SUM((IF((A9=0),(0),(VLOOKUP(A9,'Nutrition Table'!A4:J50,7,FALSE))*(B9/100))))</f>
        <v>1.4</v>
      </c>
      <c r="I9" s="9">
        <f>SUM((IF((A9=0),(0),(VLOOKUP(A9,'Nutrition Table'!A4:J50,8,FALSE))*(B9/100))))</f>
        <v>686</v>
      </c>
      <c r="J9" s="9">
        <f>SUM((IF((A9=0),(0),(VLOOKUP(A9,'Nutrition Table'!A4:J50,9,FALSE))*(B9/100))))</f>
        <v>28</v>
      </c>
      <c r="K9" s="10">
        <f>SUM((IF((A9=0),(0),(VLOOKUP(A9,'Nutrition Table'!A4:J50,10,FALSE))*(B9/100))))</f>
        <v>98</v>
      </c>
    </row>
    <row r="10" spans="1:12" x14ac:dyDescent="0.3">
      <c r="A10" s="34" t="s">
        <v>5</v>
      </c>
      <c r="B10" s="32">
        <v>130</v>
      </c>
      <c r="C10" s="32">
        <f>SUM((IF((A10=0),(0),(VLOOKUP(A10,'Nutrition Table'!A4:J50,2,FALSE))*(B10/100))))</f>
        <v>208</v>
      </c>
      <c r="D10" s="11">
        <f>SUM((IF((A10=0),(0),(VLOOKUP(A10,'Nutrition Table'!A4:J50,3,FALSE))*(B10/100))))</f>
        <v>11.700000000000001</v>
      </c>
      <c r="E10" s="11">
        <f>SUM((IF((A10=0),(0),(VLOOKUP(A10,'Nutrition Table'!A4:J50,4,FALSE))*(B10/100))))</f>
        <v>2.6</v>
      </c>
      <c r="F10" s="11">
        <f>SUM((IF((A10=0),(0),(VLOOKUP(A10,'Nutrition Table'!A4:J50,5,FALSE))*(B10/100))))</f>
        <v>19.5</v>
      </c>
      <c r="G10" s="11">
        <f>SUM((IF((A10=0),(0),(VLOOKUP(A10,'Nutrition Table'!A4:J50,6,FALSE))*(B10/100))))</f>
        <v>1.3</v>
      </c>
      <c r="H10" s="11">
        <f>SUM((IF((A10=0),(0),(VLOOKUP(A10,'Nutrition Table'!A4:J50,7,FALSE))*(B10/100))))</f>
        <v>9.1</v>
      </c>
      <c r="I10" s="11">
        <f>SUM((IF((A10=0),(0),(VLOOKUP(A10,'Nutrition Table'!A4:J50,8,FALSE))*(B10/100))))</f>
        <v>9.1</v>
      </c>
      <c r="J10" s="11">
        <f>SUM((IF((A10=0),(0),(VLOOKUP(A10,'Nutrition Table'!A4:J50,9,FALSE))*(B10/100))))</f>
        <v>28.6</v>
      </c>
      <c r="K10" s="12">
        <f>SUM((IF((A10=0),(0),(VLOOKUP(A10,'Nutrition Table'!A4:J50,10,FALSE))*(B10/100))))</f>
        <v>630.5</v>
      </c>
    </row>
    <row r="11" spans="1:12" x14ac:dyDescent="0.3">
      <c r="A11" s="34" t="s">
        <v>6</v>
      </c>
      <c r="B11" s="32">
        <v>50</v>
      </c>
      <c r="C11" s="32">
        <f>SUM((IF((A11=0),(0),(VLOOKUP(A11,'Nutrition Table'!A4:J50,2,FALSE))*(B11/100))))</f>
        <v>62</v>
      </c>
      <c r="D11" s="11">
        <f>SUM((IF((A11=0),(0),(VLOOKUP(A11,'Nutrition Table'!A4:J50,3,FALSE))*(B11/100))))</f>
        <v>10.75</v>
      </c>
      <c r="E11" s="11">
        <f>SUM((IF((A11=0),(0),(VLOOKUP(A11,'Nutrition Table'!A4:J50,4,FALSE))*(B11/100))))</f>
        <v>4</v>
      </c>
      <c r="F11" s="11">
        <f>SUM((IF((A11=0),(0),(VLOOKUP(A11,'Nutrition Table'!A4:J50,5,FALSE))*(B11/100))))</f>
        <v>0.5</v>
      </c>
      <c r="G11" s="11">
        <f>SUM((IF((A11=0),(0),(VLOOKUP(A11,'Nutrition Table'!A4:J50,6,FALSE))*(B11/100))))</f>
        <v>0.75</v>
      </c>
      <c r="H11" s="11">
        <f>SUM((IF((A11=0),(0),(VLOOKUP(A11,'Nutrition Table'!A4:J50,7,FALSE))*(B11/100))))</f>
        <v>2.75</v>
      </c>
      <c r="I11" s="11">
        <f>SUM((IF((A11=0),(0),(VLOOKUP(A11,'Nutrition Table'!A4:J50,8,FALSE))*(B11/100))))</f>
        <v>115.5</v>
      </c>
      <c r="J11" s="11">
        <f>SUM((IF((A11=0),(0),(VLOOKUP(A11,'Nutrition Table'!A4:J50,9,FALSE))*(B11/100))))</f>
        <v>28.5</v>
      </c>
      <c r="K11" s="12">
        <f>SUM((IF((A11=0),(0),(VLOOKUP(A11,'Nutrition Table'!A4:J50,10,FALSE))*(B11/100))))</f>
        <v>138.5</v>
      </c>
    </row>
    <row r="12" spans="1:12" x14ac:dyDescent="0.3">
      <c r="A12" s="23" t="s">
        <v>23</v>
      </c>
      <c r="B12" s="32">
        <v>100</v>
      </c>
      <c r="C12" s="32">
        <f>SUM((IF((A12=0),(0),(VLOOKUP(A12,'Nutrition Table'!A4:J50,2,FALSE))*(B12/100))))</f>
        <v>39</v>
      </c>
      <c r="D12" s="11">
        <f>SUM((IF((A12=0),(0),(VLOOKUP(A12,'Nutrition Table'!A4:J50,3,FALSE))*(B12/100))))</f>
        <v>4</v>
      </c>
      <c r="E12" s="11">
        <f>SUM((IF((A12=0),(0),(VLOOKUP(A12,'Nutrition Table'!A4:J50,4,FALSE))*(B12/100))))</f>
        <v>3.5</v>
      </c>
      <c r="F12" s="11">
        <f>SUM((IF((A12=0),(0),(VLOOKUP(A12,'Nutrition Table'!A4:J50,5,FALSE))*(B12/100))))</f>
        <v>0</v>
      </c>
      <c r="G12" s="11">
        <f>SUM((IF((A12=0),(0),(VLOOKUP(A12,'Nutrition Table'!A4:J50,6,FALSE))*(B12/100))))</f>
        <v>1</v>
      </c>
      <c r="H12" s="11">
        <f>SUM((IF((A12=0),(0),(VLOOKUP(A12,'Nutrition Table'!A4:J50,7,FALSE))*(B12/100))))</f>
        <v>3</v>
      </c>
      <c r="I12" s="11">
        <f>SUM((IF((A12=0),(0),(VLOOKUP(A12,'Nutrition Table'!A4:J50,8,FALSE))*(B12/100))))</f>
        <v>0</v>
      </c>
      <c r="J12" s="11">
        <f>SUM((IF((A12=0),(0),(VLOOKUP(A12,'Nutrition Table'!A4:J50,9,FALSE))*(B12/100))))</f>
        <v>35</v>
      </c>
      <c r="K12" s="12">
        <f>SUM((IF((A12=0),(0),(VLOOKUP(A12,'Nutrition Table'!A4:J50,10,FALSE))*(B12/100))))</f>
        <v>122</v>
      </c>
    </row>
    <row r="13" spans="1:12" x14ac:dyDescent="0.3">
      <c r="A13" s="35" t="s">
        <v>21</v>
      </c>
      <c r="B13" s="36">
        <v>150</v>
      </c>
      <c r="C13" s="32">
        <f>SUM((IF((A13=0),(0),(VLOOKUP(A13,'Nutrition Table'!A4:J50,2,FALSE))*(B13/100))))</f>
        <v>280.5</v>
      </c>
      <c r="D13" s="11">
        <f>SUM((IF((A13=0),(0),(VLOOKUP(A13,'Nutrition Table'!A4:J50,3,FALSE))*(B13/100))))</f>
        <v>0</v>
      </c>
      <c r="E13" s="11">
        <f>SUM((IF((A13=0),(0),(VLOOKUP(A13,'Nutrition Table'!A4:J50,4,FALSE))*(B13/100))))</f>
        <v>49.5</v>
      </c>
      <c r="F13" s="11">
        <f>SUM((IF((A13=0),(0),(VLOOKUP(A13,'Nutrition Table'!A4:J50,5,FALSE))*(B13/100))))</f>
        <v>7.5</v>
      </c>
      <c r="G13" s="11">
        <f>SUM((IF((A13=0),(0),(VLOOKUP(A13,'Nutrition Table'!A4:J50,6,FALSE))*(B13/100))))</f>
        <v>1.5</v>
      </c>
      <c r="H13" s="11">
        <f>SUM((IF((A13=0),(0),(VLOOKUP(A13,'Nutrition Table'!A4:J50,7,FALSE))*(B13/100))))</f>
        <v>0</v>
      </c>
      <c r="I13" s="11">
        <f>SUM((IF((A13=0),(0),(VLOOKUP(A13,'Nutrition Table'!A4:J50,8,FALSE))*(B13/100))))</f>
        <v>118.5</v>
      </c>
      <c r="J13" s="11">
        <f>SUM((IF((A13=0),(0),(VLOOKUP(A13,'Nutrition Table'!A4:J50,9,FALSE))*(B13/100))))</f>
        <v>22.5</v>
      </c>
      <c r="K13" s="12">
        <f>SUM((IF((A13=0),(0),(VLOOKUP(A13,'Nutrition Table'!A4:J50,10,FALSE))*(B13/100))))</f>
        <v>414</v>
      </c>
    </row>
    <row r="14" spans="1:12" x14ac:dyDescent="0.3">
      <c r="A14" s="38"/>
      <c r="B14" s="36">
        <v>0</v>
      </c>
      <c r="C14" s="37">
        <f>SUM((IF((A14=0),(0),(VLOOKUP(A14,'Nutrition Table'!A4:J50,2,FALSE)))*(B14/100)))</f>
        <v>0</v>
      </c>
      <c r="D14" s="11">
        <f>SUM((IF((A14=0),(0),(VLOOKUP(A14,'Nutrition Table'!A4:J50,3,FALSE))*(B14/100))))</f>
        <v>0</v>
      </c>
      <c r="E14" s="11">
        <f>SUM((IF((A14=0),(0),(VLOOKUP(A14,'Nutrition Table'!A4:J50,4,FALSE))*(B14/100))))</f>
        <v>0</v>
      </c>
      <c r="F14" s="11">
        <f>SUM((IF((A14=0),(0),(VLOOKUP(A14,'Nutrition Table'!A4:J50,5,FALSE))*(B14/100))))</f>
        <v>0</v>
      </c>
      <c r="G14" s="11">
        <f>SUM((IF((A14=0),(0),(VLOOKUP(A14,'Nutrition Table'!A4:J50,6,FALSE))*(B14/100))))</f>
        <v>0</v>
      </c>
      <c r="H14" s="11">
        <f>SUM((IF((A14=0),(0),(VLOOKUP(A14,'Nutrition Table'!A4:J50,7,FALSE))*(B14/100))))</f>
        <v>0</v>
      </c>
      <c r="I14" s="11">
        <f>SUM((IF((A14=0),(0),(VLOOKUP(A14,'Nutrition Table'!A4:J50,8,FALSE))*(B14/100))))</f>
        <v>0</v>
      </c>
      <c r="J14" s="11">
        <f>SUM((IF((A14=0),(0),(VLOOKUP(A14,'Nutrition Table'!A4:J50,9,FALSE))*(B14/100))))</f>
        <v>0</v>
      </c>
      <c r="K14" s="12">
        <f>SUM((IF((A14=0),(0),(VLOOKUP(A14,'Nutrition Table'!A4:J50,10,FALSE))*(B14/100))))</f>
        <v>0</v>
      </c>
    </row>
    <row r="15" spans="1:12" x14ac:dyDescent="0.3">
      <c r="A15" s="23"/>
      <c r="B15" s="36"/>
      <c r="C15" s="1">
        <f>SUM((IF((A15=0),(0),(VLOOKUP(A15,'Nutrition Table'!A4:J50,2,FALSE))*(B15/100))))</f>
        <v>0</v>
      </c>
      <c r="D15" s="1">
        <f>SUM((IF((A15=0),(0),(VLOOKUP(A15,'Nutrition Table'!A4:J50,3,FALSE))*(B15/100))))</f>
        <v>0</v>
      </c>
      <c r="E15" s="1">
        <f>SUM((IF((A15=0),(0),(VLOOKUP(A15,'Nutrition Table'!A4:J50,4,FALSE))*(B15/100))))</f>
        <v>0</v>
      </c>
      <c r="F15" s="1">
        <f>SUM((IF((A15=0),(0),(VLOOKUP(A15,'Nutrition Table'!A4:J50,5,FALSE))*(B15/100))))</f>
        <v>0</v>
      </c>
      <c r="G15" s="1">
        <f>SUM((IF((A15=0),(0),(VLOOKUP(A15,'Nutrition Table'!A4:J50,6,FALSE))*(B15/100))))</f>
        <v>0</v>
      </c>
      <c r="H15" s="1">
        <f>SUM((IF((A15=0),(0),(VLOOKUP(A15,'Nutrition Table'!A4:J50,7,FALSE))*(B15/100))))</f>
        <v>0</v>
      </c>
      <c r="I15" s="1">
        <f>SUM((IF((A15=0),(0),(VLOOKUP(A15,'Nutrition Table'!A4:J50,8,FALSE))*(B15/100))))</f>
        <v>0</v>
      </c>
      <c r="J15" s="1">
        <f>SUM((IF((A15=0),(0),(VLOOKUP(A15,'Nutrition Table'!A4:J50,9,FALSE))*(B15/100))))</f>
        <v>0</v>
      </c>
      <c r="K15" s="12">
        <f>SUM((IF((A15=0),(0),(VLOOKUP(A15,'Nutrition Table'!A4:J50,10,FALSE))*(B15/100))))</f>
        <v>0</v>
      </c>
    </row>
    <row r="16" spans="1:12" x14ac:dyDescent="0.3">
      <c r="A16" s="23"/>
      <c r="B16" s="36"/>
      <c r="C16" s="1">
        <f>SUM((IF((A16=0),(0),(VLOOKUP(A16,'Nutrition Table'!A4:J50,2,FALSE))*(B16/100))))</f>
        <v>0</v>
      </c>
      <c r="D16" s="1">
        <f>SUM((IF((A16=0),(0),(VLOOKUP(A16,'Nutrition Table'!A4:J50,3,FALSE))*(B16/100))))</f>
        <v>0</v>
      </c>
      <c r="E16" s="1">
        <f>SUM((IF((A16=0),(0),(VLOOKUP(A16,'Nutrition Table'!A4:J50,4,FALSE))*(B16/100))))</f>
        <v>0</v>
      </c>
      <c r="F16" s="1">
        <f>SUM((IF((A16=0),(0),(VLOOKUP(A16,'Nutrition Table'!A4:J50,5,FALSE))*(B16/100))))</f>
        <v>0</v>
      </c>
      <c r="G16" s="1">
        <f>SUM((IF((A16=0),(0),(VLOOKUP(A16,'Nutrition Table'!A4:J50,6,FALSE))*(B16/100))))</f>
        <v>0</v>
      </c>
      <c r="H16" s="1">
        <f>SUM((IF((A16=0),(0),(VLOOKUP(A16,'Nutrition Table'!A4:J50,7,FALSE))*(B16/100))))</f>
        <v>0</v>
      </c>
      <c r="I16" s="1">
        <f>SUM((IF((A16=0),(0),(VLOOKUP(A16,'Nutrition Table'!A4:J50,8,FALSE))*(B16/100))))</f>
        <v>0</v>
      </c>
      <c r="J16" s="1">
        <f>SUM((IF((A16=0),(0),(VLOOKUP(A16,'Nutrition Table'!A4:J50,9,FALSE))*(B16/100))))</f>
        <v>0</v>
      </c>
      <c r="K16" s="12">
        <f>SUM((IF((A16=0),(0),(VLOOKUP(A16,'Nutrition Table'!A4:J50,10,FALSE))*(B16/100))))</f>
        <v>0</v>
      </c>
    </row>
    <row r="17" spans="1:11" x14ac:dyDescent="0.3">
      <c r="A17" s="35"/>
      <c r="B17" s="36"/>
      <c r="C17" s="11">
        <f>SUM((IF((A17=0),(0),(VLOOKUP(A17,'Nutrition Table'!A4:J50,2,FALSE))*(B17/100))))</f>
        <v>0</v>
      </c>
      <c r="D17" s="11">
        <f>SUM((IF((A17=0),(0),(VLOOKUP(A17,'Nutrition Table'!A4:J50,3,FALSE))*(B17/100))))</f>
        <v>0</v>
      </c>
      <c r="E17" s="11">
        <f>SUM((IF((A17=0),(0),(VLOOKUP(A17,'Nutrition Table'!A4:J50,4,FALSE))*(B17/100))))</f>
        <v>0</v>
      </c>
      <c r="F17" s="11">
        <f>SUM((IF((A17=0),(0),(VLOOKUP(A17,'Nutrition Table'!A4:J50,5,FALSE))*(B17/100))))</f>
        <v>0</v>
      </c>
      <c r="G17" s="11">
        <f>SUM((IF((A17=0),(0),(VLOOKUP(A17,'Nutrition Table'!A4:J50,6,FALSE))*(B17/100))))</f>
        <v>0</v>
      </c>
      <c r="H17" s="11">
        <f>SUM((IF((A17=0),(0),(VLOOKUP(A17,'Nutrition Table'!A4:J50,7,FALSE))*(B17/100))))</f>
        <v>0</v>
      </c>
      <c r="I17" s="11">
        <f>SUM((IF((A17=0),(0),(VLOOKUP(A17,'Nutrition Table'!A4:J50,8,FALSE))*(B17/100))))</f>
        <v>0</v>
      </c>
      <c r="J17" s="11">
        <f>SUM((IF((A17=0),(0),(VLOOKUP(A17,'Nutrition Table'!A4:J50,9,FALSE))*(B17/100))))</f>
        <v>0</v>
      </c>
      <c r="K17" s="12">
        <f>SUM((IF((A17=0),(0),(VLOOKUP(A17,'Nutrition Table'!A4:J50,10,FALSE))*(B17/100))))</f>
        <v>0</v>
      </c>
    </row>
    <row r="18" spans="1:11" x14ac:dyDescent="0.3">
      <c r="A18" s="39"/>
      <c r="B18" s="14"/>
      <c r="C18" s="13">
        <f>SUM((IF((A18=0),(0),(VLOOKUP(A18,'Nutrition Table'!A4:J50,2,FALSE))*(B18/100))))</f>
        <v>0</v>
      </c>
      <c r="D18" s="13">
        <f>SUM((IF((A18=0),(0),(VLOOKUP(A18,'Nutrition Table'!A4:J50,3,FALSE))*(B18/100))))</f>
        <v>0</v>
      </c>
      <c r="E18" s="13">
        <f>SUM((IF((A18=0),(0),(VLOOKUP(A18,'Nutrition Table'!A4:J50,4,FALSE))*(B18/100))))</f>
        <v>0</v>
      </c>
      <c r="F18" s="13">
        <f>SUM((IF((A18=0),(0),(VLOOKUP(A18,'Nutrition Table'!A4:J50,5,FALSE))*(B18/100))))</f>
        <v>0</v>
      </c>
      <c r="G18" s="13">
        <f>SUM((IF((A18=0),(0),(VLOOKUP(A18,'Nutrition Table'!A4:J50,6,FALSE))*(B18/100))))</f>
        <v>0</v>
      </c>
      <c r="H18" s="13">
        <f>SUM((IF((A18=0),(0),(VLOOKUP(A18,'Nutrition Table'!A4:J50,7,FALSE))*(B18/100))))</f>
        <v>0</v>
      </c>
      <c r="I18" s="13">
        <f>SUM((IF((A18=0),(0),(VLOOKUP(A18,'Nutrition Table'!A4:J50,8,FALSE))*(B18/100))))</f>
        <v>0</v>
      </c>
      <c r="J18" s="13">
        <f>SUM((IF((A18=0),(0),(VLOOKUP(A18,'Nutrition Table'!A4:J50,9,FALSE))*(B18/100))))</f>
        <v>0</v>
      </c>
      <c r="K18" s="14">
        <f>SUM((IF((A18=0),(0),(VLOOKUP(A18,'Nutrition Table'!A4:J50,10,FALSE))*(B18/100))))</f>
        <v>0</v>
      </c>
    </row>
    <row r="19" spans="1:1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x14ac:dyDescent="0.3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2:11" x14ac:dyDescent="0.3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2:11" x14ac:dyDescent="0.3"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2:11" x14ac:dyDescent="0.3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2:11" x14ac:dyDescent="0.3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2:11" x14ac:dyDescent="0.3"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2:11" x14ac:dyDescent="0.3">
      <c r="B50" s="1"/>
      <c r="C50" s="1"/>
      <c r="D50" s="1"/>
      <c r="E50" s="1"/>
      <c r="F50" s="1"/>
      <c r="G50" s="1"/>
      <c r="H50" s="1"/>
      <c r="I50" s="1"/>
      <c r="J50" s="1"/>
      <c r="K50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1978-658C-46D2-802F-DC785A35C9D0}">
  <dimension ref="A1:L50"/>
  <sheetViews>
    <sheetView topLeftCell="A10" workbookViewId="0">
      <selection activeCell="B11" sqref="B11"/>
    </sheetView>
  </sheetViews>
  <sheetFormatPr defaultRowHeight="18.75" x14ac:dyDescent="0.3"/>
  <cols>
    <col min="1" max="1" width="12" style="1" customWidth="1"/>
    <col min="2" max="2" width="7.69921875" customWidth="1"/>
  </cols>
  <sheetData>
    <row r="1" spans="1:12" ht="22.5" x14ac:dyDescent="0.3">
      <c r="A1" s="20" t="s">
        <v>35</v>
      </c>
    </row>
    <row r="3" spans="1:12" s="27" customFormat="1" ht="15" x14ac:dyDescent="0.3">
      <c r="C3" s="4" t="s">
        <v>0</v>
      </c>
      <c r="D3" s="5" t="s">
        <v>1</v>
      </c>
      <c r="E3" s="5" t="s">
        <v>2</v>
      </c>
      <c r="F3" s="5" t="s">
        <v>3</v>
      </c>
      <c r="G3" s="5" t="s">
        <v>10</v>
      </c>
      <c r="H3" s="5" t="s">
        <v>11</v>
      </c>
      <c r="I3" s="5" t="s">
        <v>12</v>
      </c>
      <c r="J3" s="5" t="s">
        <v>14</v>
      </c>
      <c r="K3" s="5" t="s">
        <v>13</v>
      </c>
      <c r="L3" s="31"/>
    </row>
    <row r="4" spans="1:12" x14ac:dyDescent="0.3">
      <c r="C4" s="28">
        <f t="shared" ref="C4:K4" si="0">SUM(C9:C48)</f>
        <v>859.05</v>
      </c>
      <c r="D4" s="29">
        <f t="shared" si="0"/>
        <v>78.575000000000003</v>
      </c>
      <c r="E4" s="29">
        <f t="shared" si="0"/>
        <v>68.55</v>
      </c>
      <c r="F4" s="29">
        <f t="shared" si="0"/>
        <v>29.574999999999999</v>
      </c>
      <c r="G4" s="29">
        <f t="shared" si="0"/>
        <v>6.5249999999999995</v>
      </c>
      <c r="H4" s="29">
        <f t="shared" si="0"/>
        <v>17.324999999999999</v>
      </c>
      <c r="I4" s="29">
        <f t="shared" si="0"/>
        <v>159.25</v>
      </c>
      <c r="J4" s="29">
        <f t="shared" si="0"/>
        <v>113.8</v>
      </c>
      <c r="K4" s="29">
        <f t="shared" si="0"/>
        <v>1313.8</v>
      </c>
      <c r="L4" s="30"/>
    </row>
    <row r="6" spans="1:12" x14ac:dyDescent="0.3">
      <c r="B6" s="3" t="s">
        <v>28</v>
      </c>
    </row>
    <row r="8" spans="1:12" x14ac:dyDescent="0.3">
      <c r="A8" s="25"/>
      <c r="B8" s="43" t="s">
        <v>34</v>
      </c>
      <c r="C8" s="21" t="s">
        <v>0</v>
      </c>
      <c r="D8" s="22" t="s">
        <v>1</v>
      </c>
      <c r="E8" s="22" t="s">
        <v>2</v>
      </c>
      <c r="F8" s="22" t="s">
        <v>3</v>
      </c>
      <c r="G8" s="22" t="s">
        <v>10</v>
      </c>
      <c r="H8" s="22" t="s">
        <v>11</v>
      </c>
      <c r="I8" s="22" t="s">
        <v>12</v>
      </c>
      <c r="J8" s="33" t="s">
        <v>14</v>
      </c>
      <c r="K8" s="22" t="s">
        <v>13</v>
      </c>
      <c r="L8" s="30"/>
    </row>
    <row r="9" spans="1:12" x14ac:dyDescent="0.3">
      <c r="A9" s="35" t="s">
        <v>29</v>
      </c>
      <c r="B9" s="26">
        <v>250</v>
      </c>
      <c r="C9" s="9">
        <f>SUM((IF((A9=0),(0),(VLOOKUP(A9,'Nutrition Table'!A4:J50,2,FALSE))*(B9/100))))</f>
        <v>327.5</v>
      </c>
      <c r="D9" s="9">
        <f>SUM((IF((A9=0),(0),(VLOOKUP(A9,'Nutrition Table'!A4:J50,3,FALSE))*(B9/100))))</f>
        <v>62.5</v>
      </c>
      <c r="E9" s="9">
        <f>SUM((IF((A9=0),(0),(VLOOKUP(A9,'Nutrition Table'!A4:J50,4,FALSE))*(B9/100))))</f>
        <v>12.5</v>
      </c>
      <c r="F9" s="9">
        <f>SUM((IF((A9=0),(0),(VLOOKUP(A9,'Nutrition Table'!A4:J50,5,FALSE))*(B9/100))))</f>
        <v>2.5</v>
      </c>
      <c r="G9" s="9">
        <f>SUM((IF((A9=0),(0),(VLOOKUP(A9,'Nutrition Table'!A4:J50,6,FALSE))*(B9/100))))</f>
        <v>2.5</v>
      </c>
      <c r="H9" s="9">
        <f>SUM((IF((A9=0),(0),(VLOOKUP(A9,'Nutrition Table'!A4:J50,7,FALSE))*(B9/100))))</f>
        <v>5</v>
      </c>
      <c r="I9" s="9">
        <f>SUM((IF((A9=0),(0),(VLOOKUP(A9,'Nutrition Table'!A4:J50,8,FALSE))*(B9/100))))</f>
        <v>15</v>
      </c>
      <c r="J9" s="9">
        <f>SUM((IF((A9=0),(0),(VLOOKUP(A9,'Nutrition Table'!A4:J50,9,FALSE))*(B9/100))))</f>
        <v>17.5</v>
      </c>
      <c r="K9" s="10">
        <f>SUM((IF((A9=0),(0),(VLOOKUP(A9,'Nutrition Table'!A4:J50,10,FALSE))*(B9/100))))</f>
        <v>60</v>
      </c>
    </row>
    <row r="10" spans="1:12" x14ac:dyDescent="0.3">
      <c r="A10" s="34" t="s">
        <v>5</v>
      </c>
      <c r="B10" s="32">
        <v>130</v>
      </c>
      <c r="C10" s="32">
        <f>SUM((IF((A10=0),(0),(VLOOKUP(A10,'Nutrition Table'!A4:J50,2,FALSE))*(B10/100))))</f>
        <v>208</v>
      </c>
      <c r="D10" s="11">
        <f>SUM((IF((A10=0),(0),(VLOOKUP(A10,'Nutrition Table'!A4:J50,3,FALSE))*(B10/100))))</f>
        <v>11.700000000000001</v>
      </c>
      <c r="E10" s="11">
        <f>SUM((IF((A10=0),(0),(VLOOKUP(A10,'Nutrition Table'!A4:J50,4,FALSE))*(B10/100))))</f>
        <v>2.6</v>
      </c>
      <c r="F10" s="11">
        <f>SUM((IF((A10=0),(0),(VLOOKUP(A10,'Nutrition Table'!A4:J50,5,FALSE))*(B10/100))))</f>
        <v>19.5</v>
      </c>
      <c r="G10" s="11">
        <f>SUM((IF((A10=0),(0),(VLOOKUP(A10,'Nutrition Table'!A4:J50,6,FALSE))*(B10/100))))</f>
        <v>1.3</v>
      </c>
      <c r="H10" s="11">
        <f>SUM((IF((A10=0),(0),(VLOOKUP(A10,'Nutrition Table'!A4:J50,7,FALSE))*(B10/100))))</f>
        <v>9.1</v>
      </c>
      <c r="I10" s="11">
        <f>SUM((IF((A10=0),(0),(VLOOKUP(A10,'Nutrition Table'!A4:J50,8,FALSE))*(B10/100))))</f>
        <v>9.1</v>
      </c>
      <c r="J10" s="11">
        <f>SUM((IF((A10=0),(0),(VLOOKUP(A10,'Nutrition Table'!A4:J50,9,FALSE))*(B10/100))))</f>
        <v>28.6</v>
      </c>
      <c r="K10" s="12">
        <f>SUM((IF((A10=0),(0),(VLOOKUP(A10,'Nutrition Table'!A4:J50,10,FALSE))*(B10/100))))</f>
        <v>630.5</v>
      </c>
    </row>
    <row r="11" spans="1:12" x14ac:dyDescent="0.3">
      <c r="A11" s="35" t="s">
        <v>22</v>
      </c>
      <c r="B11" s="32">
        <v>15</v>
      </c>
      <c r="C11" s="32">
        <f>SUM((IF((A11=0),(0),(VLOOKUP(A11,'Nutrition Table'!A4:J50,2,FALSE))*(B11/100))))</f>
        <v>4.05</v>
      </c>
      <c r="D11" s="11">
        <f>SUM((IF((A11=0),(0),(VLOOKUP(A11,'Nutrition Table'!A4:J50,3,FALSE))*(B11/100))))</f>
        <v>0.375</v>
      </c>
      <c r="E11" s="11">
        <f>SUM((IF((A11=0),(0),(VLOOKUP(A11,'Nutrition Table'!A4:J50,4,FALSE))*(B11/100))))</f>
        <v>0.44999999999999996</v>
      </c>
      <c r="F11" s="11">
        <f>SUM((IF((A11=0),(0),(VLOOKUP(A11,'Nutrition Table'!A4:J50,5,FALSE))*(B11/100))))</f>
        <v>7.4999999999999997E-2</v>
      </c>
      <c r="G11" s="11">
        <f>SUM((IF((A11=0),(0),(VLOOKUP(A11,'Nutrition Table'!A4:J50,6,FALSE))*(B11/100))))</f>
        <v>0.22499999999999998</v>
      </c>
      <c r="H11" s="11">
        <f>SUM((IF((A11=0),(0),(VLOOKUP(A11,'Nutrition Table'!A4:J50,7,FALSE))*(B11/100))))</f>
        <v>0.22499999999999998</v>
      </c>
      <c r="I11" s="11">
        <f>SUM((IF((A11=0),(0),(VLOOKUP(A11,'Nutrition Table'!A4:J50,8,FALSE))*(B11/100))))</f>
        <v>16.649999999999999</v>
      </c>
      <c r="J11" s="11">
        <f>SUM((IF((A11=0),(0),(VLOOKUP(A11,'Nutrition Table'!A4:J50,9,FALSE))*(B11/100))))</f>
        <v>10.199999999999999</v>
      </c>
      <c r="K11" s="12">
        <f>SUM((IF((A11=0),(0),(VLOOKUP(A11,'Nutrition Table'!A4:J50,10,FALSE))*(B11/100))))</f>
        <v>87.3</v>
      </c>
    </row>
    <row r="12" spans="1:12" x14ac:dyDescent="0.3">
      <c r="A12" s="23" t="s">
        <v>23</v>
      </c>
      <c r="B12" s="32">
        <v>100</v>
      </c>
      <c r="C12" s="32">
        <f>SUM((IF((A12=0),(0),(VLOOKUP(A12,'Nutrition Table'!A4:J50,2,FALSE))*(B12/100))))</f>
        <v>39</v>
      </c>
      <c r="D12" s="11">
        <f>SUM((IF((A12=0),(0),(VLOOKUP(A12,'Nutrition Table'!A4:J50,3,FALSE))*(B12/100))))</f>
        <v>4</v>
      </c>
      <c r="E12" s="11">
        <f>SUM((IF((A12=0),(0),(VLOOKUP(A12,'Nutrition Table'!A4:J50,4,FALSE))*(B12/100))))</f>
        <v>3.5</v>
      </c>
      <c r="F12" s="11">
        <f>SUM((IF((A12=0),(0),(VLOOKUP(A12,'Nutrition Table'!A4:J50,5,FALSE))*(B12/100))))</f>
        <v>0</v>
      </c>
      <c r="G12" s="11">
        <f>SUM((IF((A12=0),(0),(VLOOKUP(A12,'Nutrition Table'!A4:J50,6,FALSE))*(B12/100))))</f>
        <v>1</v>
      </c>
      <c r="H12" s="11">
        <f>SUM((IF((A12=0),(0),(VLOOKUP(A12,'Nutrition Table'!A4:J50,7,FALSE))*(B12/100))))</f>
        <v>3</v>
      </c>
      <c r="I12" s="11">
        <f>SUM((IF((A12=0),(0),(VLOOKUP(A12,'Nutrition Table'!A4:J50,8,FALSE))*(B12/100))))</f>
        <v>0</v>
      </c>
      <c r="J12" s="11">
        <f>SUM((IF((A12=0),(0),(VLOOKUP(A12,'Nutrition Table'!A4:J50,9,FALSE))*(B12/100))))</f>
        <v>35</v>
      </c>
      <c r="K12" s="12">
        <f>SUM((IF((A12=0),(0),(VLOOKUP(A12,'Nutrition Table'!A4:J50,10,FALSE))*(B12/100))))</f>
        <v>122</v>
      </c>
    </row>
    <row r="13" spans="1:12" x14ac:dyDescent="0.3">
      <c r="A13" s="35" t="s">
        <v>21</v>
      </c>
      <c r="B13" s="36">
        <v>150</v>
      </c>
      <c r="C13" s="32">
        <f>SUM((IF((A13=0),(0),(VLOOKUP(A13,'Nutrition Table'!A4:J50,2,FALSE))*(B13/100))))</f>
        <v>280.5</v>
      </c>
      <c r="D13" s="11">
        <f>SUM((IF((A13=0),(0),(VLOOKUP(A13,'Nutrition Table'!A4:J50,3,FALSE))*(B13/100))))</f>
        <v>0</v>
      </c>
      <c r="E13" s="11">
        <f>SUM((IF((A13=0),(0),(VLOOKUP(A13,'Nutrition Table'!A4:J50,4,FALSE))*(B13/100))))</f>
        <v>49.5</v>
      </c>
      <c r="F13" s="11">
        <f>SUM((IF((A13=0),(0),(VLOOKUP(A13,'Nutrition Table'!A4:J50,5,FALSE))*(B13/100))))</f>
        <v>7.5</v>
      </c>
      <c r="G13" s="11">
        <f>SUM((IF((A13=0),(0),(VLOOKUP(A13,'Nutrition Table'!A4:J50,6,FALSE))*(B13/100))))</f>
        <v>1.5</v>
      </c>
      <c r="H13" s="11">
        <f>SUM((IF((A13=0),(0),(VLOOKUP(A13,'Nutrition Table'!A4:J50,7,FALSE))*(B13/100))))</f>
        <v>0</v>
      </c>
      <c r="I13" s="11">
        <f>SUM((IF((A13=0),(0),(VLOOKUP(A13,'Nutrition Table'!A4:J50,8,FALSE))*(B13/100))))</f>
        <v>118.5</v>
      </c>
      <c r="J13" s="11">
        <f>SUM((IF((A13=0),(0),(VLOOKUP(A13,'Nutrition Table'!A4:J50,9,FALSE))*(B13/100))))</f>
        <v>22.5</v>
      </c>
      <c r="K13" s="12">
        <f>SUM((IF((A13=0),(0),(VLOOKUP(A13,'Nutrition Table'!A4:J50,10,FALSE))*(B13/100))))</f>
        <v>414</v>
      </c>
    </row>
    <row r="14" spans="1:12" x14ac:dyDescent="0.3">
      <c r="A14" s="40"/>
      <c r="B14" s="12"/>
      <c r="C14" s="37">
        <f>SUM((IF((A14=0),(0),(VLOOKUP(A14,'Nutrition Table'!A4:J50,2,FALSE)))*(B14/100)))</f>
        <v>0</v>
      </c>
      <c r="D14" s="11">
        <f>SUM((IF((A14=0),(0),(VLOOKUP(A14,'Nutrition Table'!A4:J50,3,FALSE))*(B14/100))))</f>
        <v>0</v>
      </c>
      <c r="E14" s="11">
        <f>SUM((IF((A14=0),(0),(VLOOKUP(A14,'Nutrition Table'!A4:J50,4,FALSE))*(B14/100))))</f>
        <v>0</v>
      </c>
      <c r="F14" s="11">
        <f>SUM((IF((A14=0),(0),(VLOOKUP(A14,'Nutrition Table'!A4:J50,5,FALSE))*(B14/100))))</f>
        <v>0</v>
      </c>
      <c r="G14" s="11">
        <f>SUM((IF((A14=0),(0),(VLOOKUP(A14,'Nutrition Table'!A4:J50,6,FALSE))*(B14/100))))</f>
        <v>0</v>
      </c>
      <c r="H14" s="11">
        <f>SUM((IF((A14=0),(0),(VLOOKUP(A14,'Nutrition Table'!A4:J50,7,FALSE))*(B14/100))))</f>
        <v>0</v>
      </c>
      <c r="I14" s="11">
        <f>SUM((IF((A14=0),(0),(VLOOKUP(A14,'Nutrition Table'!A4:J50,8,FALSE))*(B14/100))))</f>
        <v>0</v>
      </c>
      <c r="J14" s="11">
        <f>SUM((IF((A14=0),(0),(VLOOKUP(A14,'Nutrition Table'!A4:J50,9,FALSE))*(B14/100))))</f>
        <v>0</v>
      </c>
      <c r="K14" s="12">
        <f>SUM((IF((A14=0),(0),(VLOOKUP(A14,'Nutrition Table'!A4:J50,10,FALSE))*(B14/100))))</f>
        <v>0</v>
      </c>
    </row>
    <row r="15" spans="1:12" x14ac:dyDescent="0.3">
      <c r="A15" s="42"/>
      <c r="B15" s="36"/>
      <c r="C15" s="1">
        <f>SUM((IF((A15=0),(0),(VLOOKUP(A15,'Nutrition Table'!A4:J50,2,FALSE))*(B15/100))))</f>
        <v>0</v>
      </c>
      <c r="D15" s="1">
        <f>SUM((IF((A15=0),(0),(VLOOKUP(A15,'Nutrition Table'!A4:J50,3,FALSE))*(B15/100))))</f>
        <v>0</v>
      </c>
      <c r="E15" s="1">
        <f>SUM((IF((A15=0),(0),(VLOOKUP(A15,'Nutrition Table'!A4:J50,4,FALSE))*(B15/100))))</f>
        <v>0</v>
      </c>
      <c r="F15" s="1">
        <f>SUM((IF((A15=0),(0),(VLOOKUP(A15,'Nutrition Table'!A4:J50,5,FALSE))*(B15/100))))</f>
        <v>0</v>
      </c>
      <c r="G15" s="1">
        <f>SUM((IF((A15=0),(0),(VLOOKUP(A15,'Nutrition Table'!A4:J50,6,FALSE))*(B15/100))))</f>
        <v>0</v>
      </c>
      <c r="H15" s="1">
        <f>SUM((IF((A15=0),(0),(VLOOKUP(A15,'Nutrition Table'!A4:J50,7,FALSE))*(B15/100))))</f>
        <v>0</v>
      </c>
      <c r="I15" s="1">
        <f>SUM((IF((A15=0),(0),(VLOOKUP(A15,'Nutrition Table'!A4:J50,8,FALSE))*(B15/100))))</f>
        <v>0</v>
      </c>
      <c r="J15" s="1">
        <f>SUM((IF((A15=0),(0),(VLOOKUP(A15,'Nutrition Table'!A4:J50,9,FALSE))*(B15/100))))</f>
        <v>0</v>
      </c>
      <c r="K15" s="12">
        <f>SUM((IF((A15=0),(0),(VLOOKUP(A15,'Nutrition Table'!A4:J50,10,FALSE))*(B15/100))))</f>
        <v>0</v>
      </c>
    </row>
    <row r="16" spans="1:12" x14ac:dyDescent="0.3">
      <c r="A16" s="40"/>
      <c r="B16" s="36"/>
      <c r="C16" s="1">
        <f>SUM((IF((A16=0),(0),(VLOOKUP(A16,'Nutrition Table'!A4:J50,2,FALSE))*(B16/100))))</f>
        <v>0</v>
      </c>
      <c r="D16" s="1">
        <f>SUM((IF((A16=0),(0),(VLOOKUP(A16,'Nutrition Table'!A4:J50,3,FALSE))*(B16/100))))</f>
        <v>0</v>
      </c>
      <c r="E16" s="1">
        <f>SUM((IF((A16=0),(0),(VLOOKUP(A16,'Nutrition Table'!A4:J50,4,FALSE))*(B16/100))))</f>
        <v>0</v>
      </c>
      <c r="F16" s="1">
        <f>SUM((IF((A16=0),(0),(VLOOKUP(A16,'Nutrition Table'!A4:J50,5,FALSE))*(B16/100))))</f>
        <v>0</v>
      </c>
      <c r="G16" s="1">
        <f>SUM((IF((A16=0),(0),(VLOOKUP(A16,'Nutrition Table'!A4:J50,6,FALSE))*(B16/100))))</f>
        <v>0</v>
      </c>
      <c r="H16" s="1">
        <f>SUM((IF((A16=0),(0),(VLOOKUP(A16,'Nutrition Table'!A4:J50,7,FALSE))*(B16/100))))</f>
        <v>0</v>
      </c>
      <c r="I16" s="1">
        <f>SUM((IF((A16=0),(0),(VLOOKUP(A16,'Nutrition Table'!A4:J50,8,FALSE))*(B16/100))))</f>
        <v>0</v>
      </c>
      <c r="J16" s="1">
        <f>SUM((IF((A16=0),(0),(VLOOKUP(A16,'Nutrition Table'!A4:J50,9,FALSE))*(B16/100))))</f>
        <v>0</v>
      </c>
      <c r="K16" s="12">
        <f>SUM((IF((A16=0),(0),(VLOOKUP(A16,'Nutrition Table'!A4:J50,10,FALSE))*(B16/100))))</f>
        <v>0</v>
      </c>
    </row>
    <row r="17" spans="1:11" x14ac:dyDescent="0.3">
      <c r="A17" s="40"/>
      <c r="B17" s="36"/>
      <c r="C17" s="11">
        <f>SUM((IF((A17=0),(0),(VLOOKUP(A17,'Nutrition Table'!A4:J50,2,FALSE))*(B17/100))))</f>
        <v>0</v>
      </c>
      <c r="D17" s="11">
        <f>SUM((IF((A17=0),(0),(VLOOKUP(A17,'Nutrition Table'!A4:J50,3,FALSE))*(B17/100))))</f>
        <v>0</v>
      </c>
      <c r="E17" s="11">
        <f>SUM((IF((A17=0),(0),(VLOOKUP(A17,'Nutrition Table'!A4:J50,4,FALSE))*(B17/100))))</f>
        <v>0</v>
      </c>
      <c r="F17" s="11">
        <f>SUM((IF((A17=0),(0),(VLOOKUP(A17,'Nutrition Table'!A4:J50,5,FALSE))*(B17/100))))</f>
        <v>0</v>
      </c>
      <c r="G17" s="11">
        <f>SUM((IF((A17=0),(0),(VLOOKUP(A17,'Nutrition Table'!A4:J50,6,FALSE))*(B17/100))))</f>
        <v>0</v>
      </c>
      <c r="H17" s="11">
        <f>SUM((IF((A17=0),(0),(VLOOKUP(A17,'Nutrition Table'!A4:J50,7,FALSE))*(B17/100))))</f>
        <v>0</v>
      </c>
      <c r="I17" s="11">
        <f>SUM((IF((A17=0),(0),(VLOOKUP(A17,'Nutrition Table'!A4:J50,8,FALSE))*(B17/100))))</f>
        <v>0</v>
      </c>
      <c r="J17" s="11">
        <f>SUM((IF((A17=0),(0),(VLOOKUP(A17,'Nutrition Table'!A4:J50,9,FALSE))*(B17/100))))</f>
        <v>0</v>
      </c>
      <c r="K17" s="12">
        <f>SUM((IF((A17=0),(0),(VLOOKUP(A17,'Nutrition Table'!A4:J50,10,FALSE))*(B17/100))))</f>
        <v>0</v>
      </c>
    </row>
    <row r="18" spans="1:11" x14ac:dyDescent="0.3">
      <c r="A18" s="41"/>
      <c r="B18" s="24"/>
      <c r="C18" s="13">
        <f>SUM((IF((A18=0),(0),(VLOOKUP(A18,'Nutrition Table'!A4:J50,2,FALSE))*(B18/100))))</f>
        <v>0</v>
      </c>
      <c r="D18" s="13">
        <f>SUM((IF((A18=0),(0),(VLOOKUP(A18,'Nutrition Table'!A4:J50,3,FALSE))*(B18/100))))</f>
        <v>0</v>
      </c>
      <c r="E18" s="13">
        <f>SUM((IF((A18=0),(0),(VLOOKUP(A18,'Nutrition Table'!A4:J50,4,FALSE))*(B18/100))))</f>
        <v>0</v>
      </c>
      <c r="F18" s="13">
        <f>SUM((IF((A18=0),(0),(VLOOKUP(A18,'Nutrition Table'!A4:J50,5,FALSE))*(B18/100))))</f>
        <v>0</v>
      </c>
      <c r="G18" s="13">
        <f>SUM((IF((A18=0),(0),(VLOOKUP(A18,'Nutrition Table'!A4:J50,6,FALSE))*(B18/100))))</f>
        <v>0</v>
      </c>
      <c r="H18" s="13">
        <f>SUM((IF((A18=0),(0),(VLOOKUP(A18,'Nutrition Table'!A4:J50,7,FALSE))*(B18/100))))</f>
        <v>0</v>
      </c>
      <c r="I18" s="13">
        <f>SUM((IF((A18=0),(0),(VLOOKUP(A18,'Nutrition Table'!A4:J50,8,FALSE))*(B18/100))))</f>
        <v>0</v>
      </c>
      <c r="J18" s="13">
        <f>SUM((IF((A18=0),(0),(VLOOKUP(A18,'Nutrition Table'!A4:J50,9,FALSE))*(B18/100))))</f>
        <v>0</v>
      </c>
      <c r="K18" s="14">
        <f>SUM((IF((A18=0),(0),(VLOOKUP(A18,'Nutrition Table'!A4:J50,10,FALSE))*(B18/100))))</f>
        <v>0</v>
      </c>
    </row>
    <row r="19" spans="1:1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x14ac:dyDescent="0.3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2:11" x14ac:dyDescent="0.3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2:11" x14ac:dyDescent="0.3"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2:11" x14ac:dyDescent="0.3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2:11" x14ac:dyDescent="0.3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2:11" x14ac:dyDescent="0.3"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2:11" x14ac:dyDescent="0.3">
      <c r="B50" s="1"/>
      <c r="C50" s="1"/>
      <c r="D50" s="1"/>
      <c r="E50" s="1"/>
      <c r="F50" s="1"/>
      <c r="G50" s="1"/>
      <c r="H50" s="1"/>
      <c r="I50" s="1"/>
      <c r="J50" s="1"/>
      <c r="K50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68D7-7B7F-445B-B6B8-42E79762F4F8}">
  <dimension ref="A1:L50"/>
  <sheetViews>
    <sheetView workbookViewId="0">
      <selection activeCell="C20" sqref="C20"/>
    </sheetView>
  </sheetViews>
  <sheetFormatPr defaultRowHeight="18.75" x14ac:dyDescent="0.3"/>
  <cols>
    <col min="1" max="1" width="12" style="1" customWidth="1"/>
    <col min="2" max="2" width="7.69921875" customWidth="1"/>
  </cols>
  <sheetData>
    <row r="1" spans="1:12" ht="22.5" x14ac:dyDescent="0.3">
      <c r="A1" s="20" t="s">
        <v>53</v>
      </c>
    </row>
    <row r="3" spans="1:12" s="27" customFormat="1" ht="15" x14ac:dyDescent="0.3">
      <c r="C3" s="4" t="s">
        <v>0</v>
      </c>
      <c r="D3" s="5" t="s">
        <v>1</v>
      </c>
      <c r="E3" s="5" t="s">
        <v>2</v>
      </c>
      <c r="F3" s="5" t="s">
        <v>3</v>
      </c>
      <c r="G3" s="5" t="s">
        <v>10</v>
      </c>
      <c r="H3" s="5" t="s">
        <v>11</v>
      </c>
      <c r="I3" s="5" t="s">
        <v>12</v>
      </c>
      <c r="J3" s="5" t="s">
        <v>14</v>
      </c>
      <c r="K3" s="5" t="s">
        <v>13</v>
      </c>
      <c r="L3" s="31"/>
    </row>
    <row r="4" spans="1:12" x14ac:dyDescent="0.3">
      <c r="C4" s="28">
        <f t="shared" ref="C4:K4" si="0">SUM(C9:C48)</f>
        <v>440.29999999999995</v>
      </c>
      <c r="D4" s="29">
        <f t="shared" si="0"/>
        <v>15.399999999999999</v>
      </c>
      <c r="E4" s="29">
        <f t="shared" si="0"/>
        <v>12.6</v>
      </c>
      <c r="F4" s="29">
        <f t="shared" si="0"/>
        <v>38.5</v>
      </c>
      <c r="G4" s="29">
        <f t="shared" si="0"/>
        <v>3.5</v>
      </c>
      <c r="H4" s="29">
        <f t="shared" si="0"/>
        <v>4.8999999999999995</v>
      </c>
      <c r="I4" s="29">
        <f t="shared" si="0"/>
        <v>0</v>
      </c>
      <c r="J4" s="29">
        <f t="shared" si="0"/>
        <v>100.1</v>
      </c>
      <c r="K4" s="29">
        <f t="shared" si="0"/>
        <v>114.1</v>
      </c>
    </row>
    <row r="6" spans="1:12" x14ac:dyDescent="0.3">
      <c r="B6" s="3" t="s">
        <v>28</v>
      </c>
    </row>
    <row r="8" spans="1:12" x14ac:dyDescent="0.3">
      <c r="A8" s="25"/>
      <c r="B8" s="43" t="s">
        <v>34</v>
      </c>
      <c r="C8" s="21" t="s">
        <v>0</v>
      </c>
      <c r="D8" s="22" t="s">
        <v>1</v>
      </c>
      <c r="E8" s="22" t="s">
        <v>2</v>
      </c>
      <c r="F8" s="22" t="s">
        <v>3</v>
      </c>
      <c r="G8" s="22" t="s">
        <v>10</v>
      </c>
      <c r="H8" s="22" t="s">
        <v>11</v>
      </c>
      <c r="I8" s="22" t="s">
        <v>12</v>
      </c>
      <c r="J8" s="33" t="s">
        <v>14</v>
      </c>
      <c r="K8" s="22" t="s">
        <v>13</v>
      </c>
    </row>
    <row r="9" spans="1:12" x14ac:dyDescent="0.3">
      <c r="A9" s="70" t="s">
        <v>19</v>
      </c>
      <c r="B9" s="26">
        <v>70</v>
      </c>
      <c r="C9" s="9">
        <f>SUM((IF((A9=0),(0),(VLOOKUP(A9,'Nutrition Table'!A4:J50,2,FALSE))*(B9/100))))</f>
        <v>440.29999999999995</v>
      </c>
      <c r="D9" s="9">
        <f>SUM((IF((A9=0),(0),(VLOOKUP(A9,'Nutrition Table'!A4:J50,3,FALSE))*(B9/100))))</f>
        <v>15.399999999999999</v>
      </c>
      <c r="E9" s="9">
        <f>SUM((IF((A9=0),(0),(VLOOKUP(A9,'Nutrition Table'!A4:J50,4,FALSE))*(B9/100))))</f>
        <v>12.6</v>
      </c>
      <c r="F9" s="9">
        <f>SUM((IF((A9=0),(0),(VLOOKUP(A9,'Nutrition Table'!A4:J50,5,FALSE))*(B9/100))))</f>
        <v>38.5</v>
      </c>
      <c r="G9" s="9">
        <f>SUM((IF((A9=0),(0),(VLOOKUP(A9,'Nutrition Table'!A4:J50,6,FALSE))*(B9/100))))</f>
        <v>3.5</v>
      </c>
      <c r="H9" s="9">
        <f>SUM((IF((A9=0),(0),(VLOOKUP(A9,'Nutrition Table'!A4:J50,7,FALSE))*(B9/100))))</f>
        <v>4.8999999999999995</v>
      </c>
      <c r="I9" s="9">
        <f>SUM((IF((A9=0),(0),(VLOOKUP(A9,'Nutrition Table'!A4:J50,8,FALSE))*(B9/100))))</f>
        <v>0</v>
      </c>
      <c r="J9" s="9">
        <f>SUM((IF((A9=0),(0),(VLOOKUP(A9,'Nutrition Table'!A4:J50,9,FALSE))*(B9/100))))</f>
        <v>100.1</v>
      </c>
      <c r="K9" s="10">
        <f>SUM((IF((A9=0),(0),(VLOOKUP(A9,'Nutrition Table'!A4:J50,10,FALSE))*(B9/100))))</f>
        <v>114.1</v>
      </c>
    </row>
    <row r="10" spans="1:12" x14ac:dyDescent="0.3">
      <c r="A10" s="34"/>
      <c r="B10" s="32">
        <v>0</v>
      </c>
      <c r="C10" s="32">
        <f>SUM((IF((A10=0),(0),(VLOOKUP(A10,'Nutrition Table'!A4:J50,2,FALSE))*(B10/100))))</f>
        <v>0</v>
      </c>
      <c r="D10" s="11">
        <f>SUM((IF((A10=0),(0),(VLOOKUP(A10,'Nutrition Table'!A4:J50,3,FALSE))*(B10/100))))</f>
        <v>0</v>
      </c>
      <c r="E10" s="11">
        <f>SUM((IF((A10=0),(0),(VLOOKUP(A10,'Nutrition Table'!A4:J50,4,FALSE))*(B10/100))))</f>
        <v>0</v>
      </c>
      <c r="F10" s="11">
        <f>SUM((IF((A10=0),(0),(VLOOKUP(A10,'Nutrition Table'!A4:J50,5,FALSE))*(B10/100))))</f>
        <v>0</v>
      </c>
      <c r="G10" s="11">
        <f>SUM((IF((A10=0),(0),(VLOOKUP(A10,'Nutrition Table'!A4:J50,6,FALSE))*(B10/100))))</f>
        <v>0</v>
      </c>
      <c r="H10" s="11">
        <f>SUM((IF((A10=0),(0),(VLOOKUP(A10,'Nutrition Table'!A4:J50,7,FALSE))*(B10/100))))</f>
        <v>0</v>
      </c>
      <c r="I10" s="11">
        <f>SUM((IF((A10=0),(0),(VLOOKUP(A10,'Nutrition Table'!A4:J50,8,FALSE))*(B10/100))))</f>
        <v>0</v>
      </c>
      <c r="J10" s="11">
        <f>SUM((IF((A10=0),(0),(VLOOKUP(A10,'Nutrition Table'!A4:J50,9,FALSE))*(B10/100))))</f>
        <v>0</v>
      </c>
      <c r="K10" s="12">
        <f>SUM((IF((A10=0),(0),(VLOOKUP(A10,'Nutrition Table'!A4:J50,10,FALSE))*(B10/100))))</f>
        <v>0</v>
      </c>
    </row>
    <row r="11" spans="1:12" x14ac:dyDescent="0.3">
      <c r="A11" s="34"/>
      <c r="B11" s="32">
        <v>0</v>
      </c>
      <c r="C11" s="32">
        <f>SUM((IF((A11=0),(0),(VLOOKUP(A11,'Nutrition Table'!A4:J50,2,FALSE))*(B11/100))))</f>
        <v>0</v>
      </c>
      <c r="D11" s="11">
        <f>SUM((IF((A11=0),(0),(VLOOKUP(A11,'Nutrition Table'!A4:J50,3,FALSE))*(B11/100))))</f>
        <v>0</v>
      </c>
      <c r="E11" s="11">
        <f>SUM((IF((A11=0),(0),(VLOOKUP(A11,'Nutrition Table'!A4:J50,4,FALSE))*(B11/100))))</f>
        <v>0</v>
      </c>
      <c r="F11" s="11">
        <f>SUM((IF((A11=0),(0),(VLOOKUP(A11,'Nutrition Table'!A4:J50,5,FALSE))*(B11/100))))</f>
        <v>0</v>
      </c>
      <c r="G11" s="11">
        <f>SUM((IF((A11=0),(0),(VLOOKUP(A11,'Nutrition Table'!A4:J50,6,FALSE))*(B11/100))))</f>
        <v>0</v>
      </c>
      <c r="H11" s="11">
        <f>SUM((IF((A11=0),(0),(VLOOKUP(A11,'Nutrition Table'!A4:J50,7,FALSE))*(B11/100))))</f>
        <v>0</v>
      </c>
      <c r="I11" s="11">
        <f>SUM((IF((A11=0),(0),(VLOOKUP(A11,'Nutrition Table'!A4:J50,8,FALSE))*(B11/100))))</f>
        <v>0</v>
      </c>
      <c r="J11" s="11">
        <f>SUM((IF((A11=0),(0),(VLOOKUP(A11,'Nutrition Table'!A4:J50,9,FALSE))*(B11/100))))</f>
        <v>0</v>
      </c>
      <c r="K11" s="12">
        <f>SUM((IF((A11=0),(0),(VLOOKUP(A11,'Nutrition Table'!A4:J50,10,FALSE))*(B11/100))))</f>
        <v>0</v>
      </c>
    </row>
    <row r="12" spans="1:12" x14ac:dyDescent="0.3">
      <c r="A12" s="23"/>
      <c r="B12" s="32">
        <v>0</v>
      </c>
      <c r="C12" s="32">
        <f>SUM((IF((A12=0),(0),(VLOOKUP(A12,'Nutrition Table'!A4:J50,2,FALSE))*(B12/100))))</f>
        <v>0</v>
      </c>
      <c r="D12" s="11">
        <f>SUM((IF((A12=0),(0),(VLOOKUP(A12,'Nutrition Table'!A4:J50,3,FALSE))*(B12/100))))</f>
        <v>0</v>
      </c>
      <c r="E12" s="11">
        <f>SUM((IF((A12=0),(0),(VLOOKUP(A12,'Nutrition Table'!A4:J50,4,FALSE))*(B12/100))))</f>
        <v>0</v>
      </c>
      <c r="F12" s="11">
        <f>SUM((IF((A12=0),(0),(VLOOKUP(A12,'Nutrition Table'!A4:J50,5,FALSE))*(B12/100))))</f>
        <v>0</v>
      </c>
      <c r="G12" s="11">
        <f>SUM((IF((A12=0),(0),(VLOOKUP(A12,'Nutrition Table'!A4:J50,6,FALSE))*(B12/100))))</f>
        <v>0</v>
      </c>
      <c r="H12" s="11">
        <f>SUM((IF((A12=0),(0),(VLOOKUP(A12,'Nutrition Table'!A4:J50,7,FALSE))*(B12/100))))</f>
        <v>0</v>
      </c>
      <c r="I12" s="11">
        <f>SUM((IF((A12=0),(0),(VLOOKUP(A12,'Nutrition Table'!A4:J50,8,FALSE))*(B12/100))))</f>
        <v>0</v>
      </c>
      <c r="J12" s="11">
        <f>SUM((IF((A12=0),(0),(VLOOKUP(A12,'Nutrition Table'!A4:J50,9,FALSE))*(B12/100))))</f>
        <v>0</v>
      </c>
      <c r="K12" s="12">
        <f>SUM((IF((A12=0),(0),(VLOOKUP(A12,'Nutrition Table'!A4:J50,10,FALSE))*(B12/100))))</f>
        <v>0</v>
      </c>
    </row>
    <row r="13" spans="1:12" x14ac:dyDescent="0.3">
      <c r="A13" s="34"/>
      <c r="B13" s="36">
        <v>0</v>
      </c>
      <c r="C13" s="32">
        <f>SUM((IF((A13=0),(0),(VLOOKUP(A13,'Nutrition Table'!A4:J50,2,FALSE))*(B13/100))))</f>
        <v>0</v>
      </c>
      <c r="D13" s="11">
        <f>SUM((IF((A13=0),(0),(VLOOKUP(A13,'Nutrition Table'!A4:J50,3,FALSE))*(B13/100))))</f>
        <v>0</v>
      </c>
      <c r="E13" s="11">
        <f>SUM((IF((A13=0),(0),(VLOOKUP(A13,'Nutrition Table'!A4:J50,4,FALSE))*(B13/100))))</f>
        <v>0</v>
      </c>
      <c r="F13" s="11">
        <f>SUM((IF((A13=0),(0),(VLOOKUP(A13,'Nutrition Table'!A4:J50,5,FALSE))*(B13/100))))</f>
        <v>0</v>
      </c>
      <c r="G13" s="11">
        <f>SUM((IF((A13=0),(0),(VLOOKUP(A13,'Nutrition Table'!A4:J50,6,FALSE))*(B13/100))))</f>
        <v>0</v>
      </c>
      <c r="H13" s="11">
        <f>SUM((IF((A13=0),(0),(VLOOKUP(A13,'Nutrition Table'!A4:J50,7,FALSE))*(B13/100))))</f>
        <v>0</v>
      </c>
      <c r="I13" s="11">
        <f>SUM((IF((A13=0),(0),(VLOOKUP(A13,'Nutrition Table'!A4:J50,8,FALSE))*(B13/100))))</f>
        <v>0</v>
      </c>
      <c r="J13" s="11">
        <f>SUM((IF((A13=0),(0),(VLOOKUP(A13,'Nutrition Table'!A4:J50,9,FALSE))*(B13/100))))</f>
        <v>0</v>
      </c>
      <c r="K13" s="12">
        <f>SUM((IF((A13=0),(0),(VLOOKUP(A13,'Nutrition Table'!A4:J50,10,FALSE))*(B13/100))))</f>
        <v>0</v>
      </c>
    </row>
    <row r="14" spans="1:12" x14ac:dyDescent="0.3">
      <c r="A14" s="40"/>
      <c r="B14" s="12">
        <v>0</v>
      </c>
      <c r="C14" s="37">
        <f>SUM((IF((A14=0),(0),(VLOOKUP(A14,'Nutrition Table'!A4:J50,2,FALSE)))*(B14/100)))</f>
        <v>0</v>
      </c>
      <c r="D14" s="11">
        <f>SUM((IF((A14=0),(0),(VLOOKUP(A14,'Nutrition Table'!A4:J50,3,FALSE))*(B14/100))))</f>
        <v>0</v>
      </c>
      <c r="E14" s="11">
        <f>SUM((IF((A14=0),(0),(VLOOKUP(A14,'Nutrition Table'!A4:J50,4,FALSE))*(B14/100))))</f>
        <v>0</v>
      </c>
      <c r="F14" s="11">
        <f>SUM((IF((A14=0),(0),(VLOOKUP(A14,'Nutrition Table'!A4:J50,5,FALSE))*(B14/100))))</f>
        <v>0</v>
      </c>
      <c r="G14" s="11">
        <f>SUM((IF((A14=0),(0),(VLOOKUP(A14,'Nutrition Table'!A4:J50,6,FALSE))*(B14/100))))</f>
        <v>0</v>
      </c>
      <c r="H14" s="11">
        <f>SUM((IF((A14=0),(0),(VLOOKUP(A14,'Nutrition Table'!A4:J50,7,FALSE))*(B14/100))))</f>
        <v>0</v>
      </c>
      <c r="I14" s="11">
        <f>SUM((IF((A14=0),(0),(VLOOKUP(A14,'Nutrition Table'!A4:J50,8,FALSE))*(B14/100))))</f>
        <v>0</v>
      </c>
      <c r="J14" s="11">
        <f>SUM((IF((A14=0),(0),(VLOOKUP(A14,'Nutrition Table'!A4:J50,9,FALSE))*(B14/100))))</f>
        <v>0</v>
      </c>
      <c r="K14" s="12">
        <f>SUM((IF((A14=0),(0),(VLOOKUP(A14,'Nutrition Table'!A4:J50,10,FALSE))*(B14/100))))</f>
        <v>0</v>
      </c>
    </row>
    <row r="15" spans="1:12" x14ac:dyDescent="0.3">
      <c r="A15" s="42"/>
      <c r="B15" s="36">
        <v>0</v>
      </c>
      <c r="C15" s="1">
        <f>SUM((IF((A15=0),(0),(VLOOKUP(A15,'Nutrition Table'!A4:J50,2,FALSE))*(B15/100))))</f>
        <v>0</v>
      </c>
      <c r="D15" s="1">
        <f>SUM((IF((A15=0),(0),(VLOOKUP(A15,'Nutrition Table'!A4:J50,3,FALSE))*(B15/100))))</f>
        <v>0</v>
      </c>
      <c r="E15" s="1">
        <f>SUM((IF((A15=0),(0),(VLOOKUP(A15,'Nutrition Table'!A4:J50,4,FALSE))*(B15/100))))</f>
        <v>0</v>
      </c>
      <c r="F15" s="1">
        <f>SUM((IF((A15=0),(0),(VLOOKUP(A15,'Nutrition Table'!A4:J50,5,FALSE))*(B15/100))))</f>
        <v>0</v>
      </c>
      <c r="G15" s="1">
        <f>SUM((IF((A15=0),(0),(VLOOKUP(A15,'Nutrition Table'!A4:J50,6,FALSE))*(B15/100))))</f>
        <v>0</v>
      </c>
      <c r="H15" s="1">
        <f>SUM((IF((A15=0),(0),(VLOOKUP(A15,'Nutrition Table'!A4:J50,7,FALSE))*(B15/100))))</f>
        <v>0</v>
      </c>
      <c r="I15" s="1">
        <f>SUM((IF((A15=0),(0),(VLOOKUP(A15,'Nutrition Table'!A4:J50,8,FALSE))*(B15/100))))</f>
        <v>0</v>
      </c>
      <c r="J15" s="1">
        <f>SUM((IF((A15=0),(0),(VLOOKUP(A15,'Nutrition Table'!A4:J50,9,FALSE))*(B15/100))))</f>
        <v>0</v>
      </c>
      <c r="K15" s="12">
        <f>SUM((IF((A15=0),(0),(VLOOKUP(A15,'Nutrition Table'!A4:J50,10,FALSE))*(B15/100))))</f>
        <v>0</v>
      </c>
    </row>
    <row r="16" spans="1:12" x14ac:dyDescent="0.3">
      <c r="A16" s="40"/>
      <c r="B16" s="36">
        <v>0</v>
      </c>
      <c r="C16" s="1">
        <f>SUM((IF((A16=0),(0),(VLOOKUP(A16,'Nutrition Table'!A4:J50,2,FALSE))*(B16/100))))</f>
        <v>0</v>
      </c>
      <c r="D16" s="1">
        <f>SUM((IF((A16=0),(0),(VLOOKUP(A16,'Nutrition Table'!A4:J50,3,FALSE))*(B16/100))))</f>
        <v>0</v>
      </c>
      <c r="E16" s="1">
        <f>SUM((IF((A16=0),(0),(VLOOKUP(A16,'Nutrition Table'!A4:J50,4,FALSE))*(B16/100))))</f>
        <v>0</v>
      </c>
      <c r="F16" s="1">
        <f>SUM((IF((A16=0),(0),(VLOOKUP(A16,'Nutrition Table'!A4:J50,5,FALSE))*(B16/100))))</f>
        <v>0</v>
      </c>
      <c r="G16" s="1">
        <f>SUM((IF((A16=0),(0),(VLOOKUP(A16,'Nutrition Table'!A4:J50,6,FALSE))*(B16/100))))</f>
        <v>0</v>
      </c>
      <c r="H16" s="1">
        <f>SUM((IF((A16=0),(0),(VLOOKUP(A16,'Nutrition Table'!A4:J50,7,FALSE))*(B16/100))))</f>
        <v>0</v>
      </c>
      <c r="I16" s="1">
        <f>SUM((IF((A16=0),(0),(VLOOKUP(A16,'Nutrition Table'!A4:J50,8,FALSE))*(B16/100))))</f>
        <v>0</v>
      </c>
      <c r="J16" s="1">
        <f>SUM((IF((A16=0),(0),(VLOOKUP(A16,'Nutrition Table'!A4:J50,9,FALSE))*(B16/100))))</f>
        <v>0</v>
      </c>
      <c r="K16" s="12">
        <f>SUM((IF((A16=0),(0),(VLOOKUP(A16,'Nutrition Table'!A4:J50,10,FALSE))*(B16/100))))</f>
        <v>0</v>
      </c>
    </row>
    <row r="17" spans="1:11" x14ac:dyDescent="0.3">
      <c r="A17" s="40"/>
      <c r="B17" s="36">
        <v>0</v>
      </c>
      <c r="C17" s="11">
        <f>SUM((IF((A17=0),(0),(VLOOKUP(A17,'Nutrition Table'!A4:J50,2,FALSE))*(B17/100))))</f>
        <v>0</v>
      </c>
      <c r="D17" s="11">
        <f>SUM((IF((A17=0),(0),(VLOOKUP(A17,'Nutrition Table'!A4:J50,3,FALSE))*(B17/100))))</f>
        <v>0</v>
      </c>
      <c r="E17" s="11">
        <f>SUM((IF((A17=0),(0),(VLOOKUP(A17,'Nutrition Table'!A4:J50,4,FALSE))*(B17/100))))</f>
        <v>0</v>
      </c>
      <c r="F17" s="11">
        <f>SUM((IF((A17=0),(0),(VLOOKUP(A17,'Nutrition Table'!A4:J50,5,FALSE))*(B17/100))))</f>
        <v>0</v>
      </c>
      <c r="G17" s="11">
        <f>SUM((IF((A17=0),(0),(VLOOKUP(A17,'Nutrition Table'!A4:J50,6,FALSE))*(B17/100))))</f>
        <v>0</v>
      </c>
      <c r="H17" s="11">
        <f>SUM((IF((A17=0),(0),(VLOOKUP(A17,'Nutrition Table'!A4:J50,7,FALSE))*(B17/100))))</f>
        <v>0</v>
      </c>
      <c r="I17" s="11">
        <f>SUM((IF((A17=0),(0),(VLOOKUP(A17,'Nutrition Table'!A4:J50,8,FALSE))*(B17/100))))</f>
        <v>0</v>
      </c>
      <c r="J17" s="11">
        <f>SUM((IF((A17=0),(0),(VLOOKUP(A17,'Nutrition Table'!A4:J50,9,FALSE))*(B17/100))))</f>
        <v>0</v>
      </c>
      <c r="K17" s="12">
        <f>SUM((IF((A17=0),(0),(VLOOKUP(A17,'Nutrition Table'!A4:J50,10,FALSE))*(B17/100))))</f>
        <v>0</v>
      </c>
    </row>
    <row r="18" spans="1:11" x14ac:dyDescent="0.3">
      <c r="A18" s="41"/>
      <c r="B18" s="24">
        <v>0</v>
      </c>
      <c r="C18" s="13">
        <f>SUM((IF((A18=0),(0),(VLOOKUP(A18,'Nutrition Table'!A4:J50,2,FALSE))*(B18/100))))</f>
        <v>0</v>
      </c>
      <c r="D18" s="13">
        <f>SUM((IF((A18=0),(0),(VLOOKUP(A18,'Nutrition Table'!A4:J50,3,FALSE))*(B18/100))))</f>
        <v>0</v>
      </c>
      <c r="E18" s="13">
        <f>SUM((IF((A18=0),(0),(VLOOKUP(A18,'Nutrition Table'!A4:J50,4,FALSE))*(B18/100))))</f>
        <v>0</v>
      </c>
      <c r="F18" s="13">
        <f>SUM((IF((A18=0),(0),(VLOOKUP(A18,'Nutrition Table'!A4:J50,5,FALSE))*(B18/100))))</f>
        <v>0</v>
      </c>
      <c r="G18" s="13">
        <f>SUM((IF((A18=0),(0),(VLOOKUP(A18,'Nutrition Table'!A4:J50,6,FALSE))*(B18/100))))</f>
        <v>0</v>
      </c>
      <c r="H18" s="13">
        <f>SUM((IF((A18=0),(0),(VLOOKUP(A18,'Nutrition Table'!A4:J50,7,FALSE))*(B18/100))))</f>
        <v>0</v>
      </c>
      <c r="I18" s="13">
        <f>SUM((IF((A18=0),(0),(VLOOKUP(A18,'Nutrition Table'!A4:J50,8,FALSE))*(B18/100))))</f>
        <v>0</v>
      </c>
      <c r="J18" s="13">
        <f>SUM((IF((A18=0),(0),(VLOOKUP(A18,'Nutrition Table'!A4:J50,9,FALSE))*(B18/100))))</f>
        <v>0</v>
      </c>
      <c r="K18" s="14">
        <f>SUM((IF((A18=0),(0),(VLOOKUP(A18,'Nutrition Table'!A4:J50,10,FALSE))*(B18/100))))</f>
        <v>0</v>
      </c>
    </row>
    <row r="19" spans="1:1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x14ac:dyDescent="0.3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2:11" x14ac:dyDescent="0.3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2:11" x14ac:dyDescent="0.3"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2:11" x14ac:dyDescent="0.3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2:11" x14ac:dyDescent="0.3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2:11" x14ac:dyDescent="0.3"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2:11" x14ac:dyDescent="0.3">
      <c r="B50" s="1"/>
      <c r="C50" s="1"/>
      <c r="D50" s="1"/>
      <c r="E50" s="1"/>
      <c r="F50" s="1"/>
      <c r="G50" s="1"/>
      <c r="H50" s="1"/>
      <c r="I50" s="1"/>
      <c r="J50" s="1"/>
      <c r="K50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F9D2-8E41-42DF-B961-749289FB2288}">
  <dimension ref="A1:L50"/>
  <sheetViews>
    <sheetView workbookViewId="0">
      <selection activeCell="A2" sqref="A2"/>
    </sheetView>
  </sheetViews>
  <sheetFormatPr defaultRowHeight="18.75" x14ac:dyDescent="0.3"/>
  <cols>
    <col min="1" max="1" width="13.5" style="1" customWidth="1"/>
    <col min="2" max="2" width="7.69921875" customWidth="1"/>
  </cols>
  <sheetData>
    <row r="1" spans="1:12" ht="22.5" x14ac:dyDescent="0.3">
      <c r="A1" s="20" t="s">
        <v>18</v>
      </c>
    </row>
    <row r="3" spans="1:12" s="27" customFormat="1" ht="15" x14ac:dyDescent="0.3">
      <c r="C3" s="4" t="s">
        <v>0</v>
      </c>
      <c r="D3" s="5" t="s">
        <v>1</v>
      </c>
      <c r="E3" s="5" t="s">
        <v>2</v>
      </c>
      <c r="F3" s="5" t="s">
        <v>3</v>
      </c>
      <c r="G3" s="5" t="s">
        <v>10</v>
      </c>
      <c r="H3" s="5" t="s">
        <v>11</v>
      </c>
      <c r="I3" s="5" t="s">
        <v>12</v>
      </c>
      <c r="J3" s="5" t="s">
        <v>14</v>
      </c>
      <c r="K3" s="5" t="s">
        <v>13</v>
      </c>
      <c r="L3" s="31"/>
    </row>
    <row r="4" spans="1:12" x14ac:dyDescent="0.3">
      <c r="C4" s="48">
        <f t="shared" ref="C4:K4" si="0">SUM(C9:C48)</f>
        <v>290.25</v>
      </c>
      <c r="D4" s="49">
        <f t="shared" si="0"/>
        <v>59.25</v>
      </c>
      <c r="E4" s="49">
        <f t="shared" si="0"/>
        <v>6</v>
      </c>
      <c r="F4" s="49">
        <f t="shared" si="0"/>
        <v>2.25</v>
      </c>
      <c r="G4" s="49">
        <f t="shared" si="0"/>
        <v>1.125</v>
      </c>
      <c r="H4" s="49">
        <f t="shared" si="0"/>
        <v>2.25</v>
      </c>
      <c r="I4" s="49">
        <f t="shared" si="0"/>
        <v>166.5</v>
      </c>
      <c r="J4" s="49">
        <f t="shared" si="0"/>
        <v>9.75</v>
      </c>
      <c r="K4" s="49">
        <f t="shared" si="0"/>
        <v>221.25</v>
      </c>
      <c r="L4" s="30"/>
    </row>
    <row r="6" spans="1:12" x14ac:dyDescent="0.3">
      <c r="B6" s="3" t="s">
        <v>28</v>
      </c>
    </row>
    <row r="8" spans="1:12" x14ac:dyDescent="0.3">
      <c r="A8" s="25"/>
      <c r="B8" s="43" t="s">
        <v>34</v>
      </c>
      <c r="C8" s="21" t="s">
        <v>0</v>
      </c>
      <c r="D8" s="22" t="s">
        <v>1</v>
      </c>
      <c r="E8" s="22" t="s">
        <v>2</v>
      </c>
      <c r="F8" s="22" t="s">
        <v>3</v>
      </c>
      <c r="G8" s="22" t="s">
        <v>10</v>
      </c>
      <c r="H8" s="22" t="s">
        <v>11</v>
      </c>
      <c r="I8" s="22" t="s">
        <v>12</v>
      </c>
      <c r="J8" s="33" t="s">
        <v>14</v>
      </c>
      <c r="K8" s="22" t="s">
        <v>13</v>
      </c>
      <c r="L8" s="30"/>
    </row>
    <row r="9" spans="1:12" x14ac:dyDescent="0.3">
      <c r="A9" s="6" t="s">
        <v>18</v>
      </c>
      <c r="B9" s="53">
        <v>75</v>
      </c>
      <c r="C9" s="16">
        <f>SUM((IF((A9=0),(0),(VLOOKUP(A9,'Nutrition Table'!A4:J50,2,FALSE))*(B9/100))))</f>
        <v>290.25</v>
      </c>
      <c r="D9" s="16">
        <f>SUM((IF((A9=0),(0),(VLOOKUP(A9,'Nutrition Table'!A4:J50,3,FALSE))*(B9/100))))</f>
        <v>59.25</v>
      </c>
      <c r="E9" s="16">
        <f>SUM((IF((A9=0),(0),(VLOOKUP(A9,'Nutrition Table'!A4:J50,4,FALSE))*(B9/100))))</f>
        <v>6</v>
      </c>
      <c r="F9" s="16">
        <f>SUM((IF((A9=0),(0),(VLOOKUP(A9,'Nutrition Table'!A4:J50,5,FALSE))*(B9/100))))</f>
        <v>2.25</v>
      </c>
      <c r="G9" s="16">
        <f>SUM((IF((A9=0),(0),(VLOOKUP(A9,'Nutrition Table'!A4:J50,6,FALSE))*(B9/100))))</f>
        <v>1.125</v>
      </c>
      <c r="H9" s="16">
        <f>SUM((IF((A9=0),(0),(VLOOKUP(A9,'Nutrition Table'!A4:J50,7,FALSE))*(B9/100))))</f>
        <v>2.25</v>
      </c>
      <c r="I9" s="16">
        <f>SUM((IF((A9=0),(0),(VLOOKUP(A9,'Nutrition Table'!A4:J50,8,FALSE))*(B9/100))))</f>
        <v>166.5</v>
      </c>
      <c r="J9" s="16">
        <f>SUM((IF((A9=0),(0),(VLOOKUP(A9,'Nutrition Table'!A4:J50,9,FALSE))*(B9/100))))</f>
        <v>9.75</v>
      </c>
      <c r="K9" s="54">
        <f>SUM((IF((A9=0),(0),(VLOOKUP(A9,'Nutrition Table'!A4:J50,10,FALSE))*(B9/100))))</f>
        <v>221.25</v>
      </c>
    </row>
    <row r="10" spans="1:12" x14ac:dyDescent="0.3">
      <c r="A10" s="6"/>
      <c r="B10" s="17">
        <v>0</v>
      </c>
      <c r="C10" s="17">
        <f>SUM((IF((A10=0),(0),(VLOOKUP(A10,'Nutrition Table'!A4:J50,2,FALSE))*(B10/100))))</f>
        <v>0</v>
      </c>
      <c r="D10" s="18">
        <f>SUM((IF((A10=0),(0),(VLOOKUP(A10,'Nutrition Table'!A4:J50,3,FALSE))*(B10/100))))</f>
        <v>0</v>
      </c>
      <c r="E10" s="18">
        <f>SUM((IF((A10=0),(0),(VLOOKUP(A10,'Nutrition Table'!A4:J50,4,FALSE))*(B10/100))))</f>
        <v>0</v>
      </c>
      <c r="F10" s="18">
        <f>SUM((IF((A10=0),(0),(VLOOKUP(A10,'Nutrition Table'!A4:J50,5,FALSE))*(B10/100))))</f>
        <v>0</v>
      </c>
      <c r="G10" s="18">
        <f>SUM((IF((A10=0),(0),(VLOOKUP(A10,'Nutrition Table'!A4:J50,6,FALSE))*(B10/100))))</f>
        <v>0</v>
      </c>
      <c r="H10" s="18">
        <f>SUM((IF((A10=0),(0),(VLOOKUP(A10,'Nutrition Table'!A4:J50,7,FALSE))*(B10/100))))</f>
        <v>0</v>
      </c>
      <c r="I10" s="18">
        <f>SUM((IF((A10=0),(0),(VLOOKUP(A10,'Nutrition Table'!A4:J50,8,FALSE))*(B10/100))))</f>
        <v>0</v>
      </c>
      <c r="J10" s="18">
        <f>SUM((IF((A10=0),(0),(VLOOKUP(A10,'Nutrition Table'!A4:J50,9,FALSE))*(B10/100))))</f>
        <v>0</v>
      </c>
      <c r="K10" s="19">
        <f>SUM((IF((A10=0),(0),(VLOOKUP(A10,'Nutrition Table'!A4:J50,10,FALSE))*(B10/100))))</f>
        <v>0</v>
      </c>
    </row>
    <row r="11" spans="1:12" x14ac:dyDescent="0.3">
      <c r="A11" s="6"/>
      <c r="B11" s="17">
        <v>0</v>
      </c>
      <c r="C11" s="17">
        <f>SUM((IF((A11=0),(0),(VLOOKUP(A11,'Nutrition Table'!A4:J50,2,FALSE))*(B11/100))))</f>
        <v>0</v>
      </c>
      <c r="D11" s="18">
        <f>SUM((IF((A11=0),(0),(VLOOKUP(A11,'Nutrition Table'!A4:J50,3,FALSE))*(B11/100))))</f>
        <v>0</v>
      </c>
      <c r="E11" s="18">
        <f>SUM((IF((A11=0),(0),(VLOOKUP(A11,'Nutrition Table'!A4:J50,4,FALSE))*(B11/100))))</f>
        <v>0</v>
      </c>
      <c r="F11" s="18">
        <f>SUM((IF((A11=0),(0),(VLOOKUP(A11,'Nutrition Table'!A4:J50,5,FALSE))*(B11/100))))</f>
        <v>0</v>
      </c>
      <c r="G11" s="18">
        <f>SUM((IF((A11=0),(0),(VLOOKUP(A11,'Nutrition Table'!A4:J50,6,FALSE))*(B11/100))))</f>
        <v>0</v>
      </c>
      <c r="H11" s="18">
        <f>SUM((IF((A11=0),(0),(VLOOKUP(A11,'Nutrition Table'!A4:J50,7,FALSE))*(B11/100))))</f>
        <v>0</v>
      </c>
      <c r="I11" s="18">
        <f>SUM((IF((A11=0),(0),(VLOOKUP(A11,'Nutrition Table'!A4:J50,8,FALSE))*(B11/100))))</f>
        <v>0</v>
      </c>
      <c r="J11" s="18">
        <f>SUM((IF((A11=0),(0),(VLOOKUP(A11,'Nutrition Table'!A4:J50,9,FALSE))*(B11/100))))</f>
        <v>0</v>
      </c>
      <c r="K11" s="19">
        <f>SUM((IF((A11=0),(0),(VLOOKUP(A11,'Nutrition Table'!A4:J50,10,FALSE))*(B11/100))))</f>
        <v>0</v>
      </c>
    </row>
    <row r="12" spans="1:12" x14ac:dyDescent="0.3">
      <c r="A12" s="6"/>
      <c r="B12" s="17">
        <v>0</v>
      </c>
      <c r="C12" s="17">
        <f>SUM((IF((A12=0),(0),(VLOOKUP(A12,'Nutrition Table'!A4:J50,2,FALSE))*(B12/100))))</f>
        <v>0</v>
      </c>
      <c r="D12" s="18">
        <f>SUM((IF((A12=0),(0),(VLOOKUP(A12,'Nutrition Table'!A4:J50,3,FALSE))*(B12/100))))</f>
        <v>0</v>
      </c>
      <c r="E12" s="18">
        <f>SUM((IF((A12=0),(0),(VLOOKUP(A12,'Nutrition Table'!A4:J50,4,FALSE))*(B12/100))))</f>
        <v>0</v>
      </c>
      <c r="F12" s="18">
        <f>SUM((IF((A12=0),(0),(VLOOKUP(A12,'Nutrition Table'!A4:J50,5,FALSE))*(B12/100))))</f>
        <v>0</v>
      </c>
      <c r="G12" s="18">
        <f>SUM((IF((A12=0),(0),(VLOOKUP(A12,'Nutrition Table'!A4:J50,6,FALSE))*(B12/100))))</f>
        <v>0</v>
      </c>
      <c r="H12" s="18">
        <f>SUM((IF((A12=0),(0),(VLOOKUP(A12,'Nutrition Table'!A4:J50,7,FALSE))*(B12/100))))</f>
        <v>0</v>
      </c>
      <c r="I12" s="18">
        <f>SUM((IF((A12=0),(0),(VLOOKUP(A12,'Nutrition Table'!A4:J50,8,FALSE))*(B12/100))))</f>
        <v>0</v>
      </c>
      <c r="J12" s="18">
        <f>SUM((IF((A12=0),(0),(VLOOKUP(A12,'Nutrition Table'!A4:J50,9,FALSE))*(B12/100))))</f>
        <v>0</v>
      </c>
      <c r="K12" s="19">
        <f>SUM((IF((A12=0),(0),(VLOOKUP(A12,'Nutrition Table'!A4:J50,10,FALSE))*(B12/100))))</f>
        <v>0</v>
      </c>
    </row>
    <row r="13" spans="1:12" x14ac:dyDescent="0.3">
      <c r="A13" s="6"/>
      <c r="B13" s="63">
        <v>0</v>
      </c>
      <c r="C13" s="17">
        <f>SUM((IF((A13=0),(0),(VLOOKUP(A13,'Nutrition Table'!A4:J50,2,FALSE))*(B13/100))))</f>
        <v>0</v>
      </c>
      <c r="D13" s="18">
        <f>SUM((IF((A13=0),(0),(VLOOKUP(A13,'Nutrition Table'!A4:J50,3,FALSE))*(B13/100))))</f>
        <v>0</v>
      </c>
      <c r="E13" s="18">
        <f>SUM((IF((A13=0),(0),(VLOOKUP(A13,'Nutrition Table'!A4:J50,4,FALSE))*(B13/100))))</f>
        <v>0</v>
      </c>
      <c r="F13" s="18">
        <f>SUM((IF((A13=0),(0),(VLOOKUP(A13,'Nutrition Table'!A4:J50,5,FALSE))*(B13/100))))</f>
        <v>0</v>
      </c>
      <c r="G13" s="18">
        <f>SUM((IF((A13=0),(0),(VLOOKUP(A13,'Nutrition Table'!A4:J50,6,FALSE))*(B13/100))))</f>
        <v>0</v>
      </c>
      <c r="H13" s="18">
        <f>SUM((IF((A13=0),(0),(VLOOKUP(A13,'Nutrition Table'!A4:J50,7,FALSE))*(B13/100))))</f>
        <v>0</v>
      </c>
      <c r="I13" s="18">
        <f>SUM((IF((A13=0),(0),(VLOOKUP(A13,'Nutrition Table'!A4:J50,8,FALSE))*(B13/100))))</f>
        <v>0</v>
      </c>
      <c r="J13" s="18">
        <f>SUM((IF((A13=0),(0),(VLOOKUP(A13,'Nutrition Table'!A4:J50,9,FALSE))*(B13/100))))</f>
        <v>0</v>
      </c>
      <c r="K13" s="19">
        <f>SUM((IF((A13=0),(0),(VLOOKUP(A13,'Nutrition Table'!A4:J50,10,FALSE))*(B13/100))))</f>
        <v>0</v>
      </c>
    </row>
    <row r="14" spans="1:12" x14ac:dyDescent="0.3">
      <c r="A14" s="51"/>
      <c r="B14" s="19">
        <v>0</v>
      </c>
      <c r="C14" s="18">
        <f>SUM((IF((A14=0),(0),(VLOOKUP(A14,'Nutrition Table'!A4:J50,2,FALSE)))*(B14/100)))</f>
        <v>0</v>
      </c>
      <c r="D14" s="18">
        <f>SUM((IF((A14=0),(0),(VLOOKUP(A14,'Nutrition Table'!A4:J50,3,FALSE))*(B14/100))))</f>
        <v>0</v>
      </c>
      <c r="E14" s="18">
        <f>SUM((IF((A14=0),(0),(VLOOKUP(A14,'Nutrition Table'!A4:J50,4,FALSE))*(B14/100))))</f>
        <v>0</v>
      </c>
      <c r="F14" s="18">
        <f>SUM((IF((A14=0),(0),(VLOOKUP(A14,'Nutrition Table'!A4:J50,5,FALSE))*(B14/100))))</f>
        <v>0</v>
      </c>
      <c r="G14" s="18">
        <f>SUM((IF((A14=0),(0),(VLOOKUP(A14,'Nutrition Table'!A4:J50,6,FALSE))*(B14/100))))</f>
        <v>0</v>
      </c>
      <c r="H14" s="18">
        <f>SUM((IF((A14=0),(0),(VLOOKUP(A14,'Nutrition Table'!A4:J50,7,FALSE))*(B14/100))))</f>
        <v>0</v>
      </c>
      <c r="I14" s="18">
        <f>SUM((IF((A14=0),(0),(VLOOKUP(A14,'Nutrition Table'!A4:J50,8,FALSE))*(B14/100))))</f>
        <v>0</v>
      </c>
      <c r="J14" s="18">
        <f>SUM((IF((A14=0),(0),(VLOOKUP(A14,'Nutrition Table'!A4:J50,9,FALSE))*(B14/100))))</f>
        <v>0</v>
      </c>
      <c r="K14" s="19">
        <f>SUM((IF((A14=0),(0),(VLOOKUP(A14,'Nutrition Table'!A4:J50,10,FALSE))*(B14/100))))</f>
        <v>0</v>
      </c>
    </row>
    <row r="15" spans="1:12" x14ac:dyDescent="0.3">
      <c r="A15" s="51"/>
      <c r="B15" s="63">
        <v>0</v>
      </c>
      <c r="C15" s="2">
        <f>SUM((IF((A15=0),(0),(VLOOKUP(A15,'Nutrition Table'!A4:J50,2,FALSE))*(B15/100))))</f>
        <v>0</v>
      </c>
      <c r="D15" s="2">
        <f>SUM((IF((A15=0),(0),(VLOOKUP(A15,'Nutrition Table'!A4:J50,3,FALSE))*(B15/100))))</f>
        <v>0</v>
      </c>
      <c r="E15" s="2">
        <f>SUM((IF((A15=0),(0),(VLOOKUP(A15,'Nutrition Table'!A4:J50,4,FALSE))*(B15/100))))</f>
        <v>0</v>
      </c>
      <c r="F15" s="2">
        <f>SUM((IF((A15=0),(0),(VLOOKUP(A15,'Nutrition Table'!A4:J50,5,FALSE))*(B15/100))))</f>
        <v>0</v>
      </c>
      <c r="G15" s="2">
        <f>SUM((IF((A15=0),(0),(VLOOKUP(A15,'Nutrition Table'!A4:J50,6,FALSE))*(B15/100))))</f>
        <v>0</v>
      </c>
      <c r="H15" s="2">
        <f>SUM((IF((A15=0),(0),(VLOOKUP(A15,'Nutrition Table'!A4:J50,7,FALSE))*(B15/100))))</f>
        <v>0</v>
      </c>
      <c r="I15" s="2">
        <f>SUM((IF((A15=0),(0),(VLOOKUP(A15,'Nutrition Table'!A4:J50,8,FALSE))*(B15/100))))</f>
        <v>0</v>
      </c>
      <c r="J15" s="2">
        <f>SUM((IF((A15=0),(0),(VLOOKUP(A15,'Nutrition Table'!A4:J50,9,FALSE))*(B15/100))))</f>
        <v>0</v>
      </c>
      <c r="K15" s="19">
        <f>SUM((IF((A15=0),(0),(VLOOKUP(A15,'Nutrition Table'!A4:J50,10,FALSE))*(B15/100))))</f>
        <v>0</v>
      </c>
    </row>
    <row r="16" spans="1:12" x14ac:dyDescent="0.3">
      <c r="A16" s="51"/>
      <c r="B16" s="63">
        <v>0</v>
      </c>
      <c r="C16" s="2">
        <f>SUM((IF((A16=0),(0),(VLOOKUP(A16,'Nutrition Table'!A4:J50,2,FALSE))*(B16/100))))</f>
        <v>0</v>
      </c>
      <c r="D16" s="2">
        <f>SUM((IF((A16=0),(0),(VLOOKUP(A16,'Nutrition Table'!A4:J50,3,FALSE))*(B16/100))))</f>
        <v>0</v>
      </c>
      <c r="E16" s="2">
        <f>SUM((IF((A16=0),(0),(VLOOKUP(A16,'Nutrition Table'!A4:J50,4,FALSE))*(B16/100))))</f>
        <v>0</v>
      </c>
      <c r="F16" s="2">
        <f>SUM((IF((A16=0),(0),(VLOOKUP(A16,'Nutrition Table'!A4:J50,5,FALSE))*(B16/100))))</f>
        <v>0</v>
      </c>
      <c r="G16" s="2">
        <f>SUM((IF((A16=0),(0),(VLOOKUP(A16,'Nutrition Table'!A4:J50,6,FALSE))*(B16/100))))</f>
        <v>0</v>
      </c>
      <c r="H16" s="2">
        <f>SUM((IF((A16=0),(0),(VLOOKUP(A16,'Nutrition Table'!A4:J50,7,FALSE))*(B16/100))))</f>
        <v>0</v>
      </c>
      <c r="I16" s="2">
        <f>SUM((IF((A16=0),(0),(VLOOKUP(A16,'Nutrition Table'!A4:J50,8,FALSE))*(B16/100))))</f>
        <v>0</v>
      </c>
      <c r="J16" s="2">
        <f>SUM((IF((A16=0),(0),(VLOOKUP(A16,'Nutrition Table'!A4:J50,9,FALSE))*(B16/100))))</f>
        <v>0</v>
      </c>
      <c r="K16" s="19">
        <f>SUM((IF((A16=0),(0),(VLOOKUP(A16,'Nutrition Table'!A4:J50,10,FALSE))*(B16/100))))</f>
        <v>0</v>
      </c>
    </row>
    <row r="17" spans="1:11" x14ac:dyDescent="0.3">
      <c r="A17" s="51"/>
      <c r="B17" s="63">
        <v>0</v>
      </c>
      <c r="C17" s="18">
        <f>SUM((IF((A17=0),(0),(VLOOKUP(A17,'Nutrition Table'!A4:J50,2,FALSE))*(B17/100))))</f>
        <v>0</v>
      </c>
      <c r="D17" s="18">
        <f>SUM((IF((A17=0),(0),(VLOOKUP(A17,'Nutrition Table'!A4:J50,3,FALSE))*(B17/100))))</f>
        <v>0</v>
      </c>
      <c r="E17" s="18">
        <f>SUM((IF((A17=0),(0),(VLOOKUP(A17,'Nutrition Table'!A4:J50,4,FALSE))*(B17/100))))</f>
        <v>0</v>
      </c>
      <c r="F17" s="18">
        <f>SUM((IF((A17=0),(0),(VLOOKUP(A17,'Nutrition Table'!A4:J50,5,FALSE))*(B17/100))))</f>
        <v>0</v>
      </c>
      <c r="G17" s="18">
        <f>SUM((IF((A17=0),(0),(VLOOKUP(A17,'Nutrition Table'!A4:J50,6,FALSE))*(B17/100))))</f>
        <v>0</v>
      </c>
      <c r="H17" s="18">
        <f>SUM((IF((A17=0),(0),(VLOOKUP(A17,'Nutrition Table'!A4:J50,7,FALSE))*(B17/100))))</f>
        <v>0</v>
      </c>
      <c r="I17" s="18">
        <f>SUM((IF((A17=0),(0),(VLOOKUP(A17,'Nutrition Table'!A4:J50,8,FALSE))*(B17/100))))</f>
        <v>0</v>
      </c>
      <c r="J17" s="18">
        <f>SUM((IF((A17=0),(0),(VLOOKUP(A17,'Nutrition Table'!A4:J50,9,FALSE))*(B17/100))))</f>
        <v>0</v>
      </c>
      <c r="K17" s="19">
        <f>SUM((IF((A17=0),(0),(VLOOKUP(A17,'Nutrition Table'!A4:J50,10,FALSE))*(B17/100))))</f>
        <v>0</v>
      </c>
    </row>
    <row r="18" spans="1:11" x14ac:dyDescent="0.3">
      <c r="A18" s="52"/>
      <c r="B18" s="64">
        <v>0</v>
      </c>
      <c r="C18" s="45">
        <f>SUM((IF((A18=0),(0),(VLOOKUP(A18,'Nutrition Table'!A4:J50,2,FALSE))*(B18/100))))</f>
        <v>0</v>
      </c>
      <c r="D18" s="45">
        <f>SUM((IF((A18=0),(0),(VLOOKUP(A18,'Nutrition Table'!A4:J50,3,FALSE))*(B18/100))))</f>
        <v>0</v>
      </c>
      <c r="E18" s="45">
        <f>SUM((IF((A18=0),(0),(VLOOKUP(A18,'Nutrition Table'!A4:J50,4,FALSE))*(B18/100))))</f>
        <v>0</v>
      </c>
      <c r="F18" s="45">
        <f>SUM((IF((A18=0),(0),(VLOOKUP(A18,'Nutrition Table'!A4:J50,5,FALSE))*(B18/100))))</f>
        <v>0</v>
      </c>
      <c r="G18" s="45">
        <f>SUM((IF((A18=0),(0),(VLOOKUP(A18,'Nutrition Table'!A4:J50,6,FALSE))*(B18/100))))</f>
        <v>0</v>
      </c>
      <c r="H18" s="45">
        <f>SUM((IF((A18=0),(0),(VLOOKUP(A18,'Nutrition Table'!A4:J50,7,FALSE))*(B18/100))))</f>
        <v>0</v>
      </c>
      <c r="I18" s="45">
        <f>SUM((IF((A18=0),(0),(VLOOKUP(A18,'Nutrition Table'!A4:J50,8,FALSE))*(B18/100))))</f>
        <v>0</v>
      </c>
      <c r="J18" s="45">
        <f>SUM((IF((A18=0),(0),(VLOOKUP(A18,'Nutrition Table'!A4:J50,9,FALSE))*(B18/100))))</f>
        <v>0</v>
      </c>
      <c r="K18" s="46">
        <f>SUM((IF((A18=0),(0),(VLOOKUP(A18,'Nutrition Table'!A4:J50,10,FALSE))*(B18/100))))</f>
        <v>0</v>
      </c>
    </row>
    <row r="19" spans="1:1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x14ac:dyDescent="0.3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2:11" x14ac:dyDescent="0.3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2:11" x14ac:dyDescent="0.3"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2:11" x14ac:dyDescent="0.3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2:11" x14ac:dyDescent="0.3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2:11" x14ac:dyDescent="0.3"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2:11" x14ac:dyDescent="0.3">
      <c r="B50" s="1"/>
      <c r="C50" s="1"/>
      <c r="D50" s="1"/>
      <c r="E50" s="1"/>
      <c r="F50" s="1"/>
      <c r="G50" s="1"/>
      <c r="H50" s="1"/>
      <c r="I50" s="1"/>
      <c r="J50" s="1"/>
      <c r="K50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702A-2DCF-4A72-BBCF-C49E2D41E194}">
  <dimension ref="A1:L50"/>
  <sheetViews>
    <sheetView workbookViewId="0">
      <selection activeCell="A2" sqref="A2"/>
    </sheetView>
  </sheetViews>
  <sheetFormatPr defaultRowHeight="18.75" x14ac:dyDescent="0.3"/>
  <cols>
    <col min="1" max="1" width="13.5" style="1" customWidth="1"/>
    <col min="2" max="2" width="7.69921875" customWidth="1"/>
  </cols>
  <sheetData>
    <row r="1" spans="1:12" ht="22.5" x14ac:dyDescent="0.3">
      <c r="A1" s="20" t="s">
        <v>42</v>
      </c>
    </row>
    <row r="3" spans="1:12" s="27" customFormat="1" ht="15" x14ac:dyDescent="0.3">
      <c r="C3" s="4" t="s">
        <v>0</v>
      </c>
      <c r="D3" s="5" t="s">
        <v>1</v>
      </c>
      <c r="E3" s="5" t="s">
        <v>2</v>
      </c>
      <c r="F3" s="5" t="s">
        <v>3</v>
      </c>
      <c r="G3" s="5" t="s">
        <v>10</v>
      </c>
      <c r="H3" s="5" t="s">
        <v>11</v>
      </c>
      <c r="I3" s="5" t="s">
        <v>12</v>
      </c>
      <c r="J3" s="5" t="s">
        <v>14</v>
      </c>
      <c r="K3" s="5" t="s">
        <v>13</v>
      </c>
      <c r="L3" s="31"/>
    </row>
    <row r="4" spans="1:12" x14ac:dyDescent="0.3">
      <c r="C4" s="48">
        <f t="shared" ref="C4:K4" si="0">SUM(C9:C48)</f>
        <v>462.2</v>
      </c>
      <c r="D4" s="49">
        <f t="shared" si="0"/>
        <v>46.400000000000006</v>
      </c>
      <c r="E4" s="49">
        <f t="shared" si="0"/>
        <v>12.799999999999999</v>
      </c>
      <c r="F4" s="49">
        <f t="shared" si="0"/>
        <v>30.2</v>
      </c>
      <c r="G4" s="49">
        <f t="shared" si="0"/>
        <v>1.9999999999999998</v>
      </c>
      <c r="H4" s="49">
        <f t="shared" si="0"/>
        <v>17.8</v>
      </c>
      <c r="I4" s="49">
        <f t="shared" si="0"/>
        <v>3.0000000000000004</v>
      </c>
      <c r="J4" s="49">
        <f t="shared" si="0"/>
        <v>160</v>
      </c>
      <c r="K4" s="49">
        <f t="shared" si="0"/>
        <v>465.40000000000003</v>
      </c>
      <c r="L4" s="30"/>
    </row>
    <row r="6" spans="1:12" x14ac:dyDescent="0.3">
      <c r="B6" s="3" t="s">
        <v>28</v>
      </c>
    </row>
    <row r="8" spans="1:12" x14ac:dyDescent="0.3">
      <c r="A8" s="25"/>
      <c r="B8" s="43" t="s">
        <v>34</v>
      </c>
      <c r="C8" s="21" t="s">
        <v>0</v>
      </c>
      <c r="D8" s="22" t="s">
        <v>1</v>
      </c>
      <c r="E8" s="22" t="s">
        <v>2</v>
      </c>
      <c r="F8" s="22" t="s">
        <v>3</v>
      </c>
      <c r="G8" s="22" t="s">
        <v>10</v>
      </c>
      <c r="H8" s="22" t="s">
        <v>11</v>
      </c>
      <c r="I8" s="22" t="s">
        <v>12</v>
      </c>
      <c r="J8" s="33" t="s">
        <v>14</v>
      </c>
      <c r="K8" s="22" t="s">
        <v>13</v>
      </c>
      <c r="L8" s="30"/>
    </row>
    <row r="9" spans="1:12" x14ac:dyDescent="0.3">
      <c r="A9" s="6" t="s">
        <v>20</v>
      </c>
      <c r="B9" s="53">
        <v>60</v>
      </c>
      <c r="C9" s="16">
        <f>SUM((IF((A9=0),(0),(VLOOKUP(A9,'Nutrition Table'!A4:J50,2,FALSE))*(B9/100))))</f>
        <v>347.4</v>
      </c>
      <c r="D9" s="16">
        <f>SUM((IF((A9=0),(0),(VLOOKUP(A9,'Nutrition Table'!A4:J50,3,FALSE))*(B9/100))))</f>
        <v>13.2</v>
      </c>
      <c r="E9" s="16">
        <f>SUM((IF((A9=0),(0),(VLOOKUP(A9,'Nutrition Table'!A4:J50,4,FALSE))*(B9/100))))</f>
        <v>12.6</v>
      </c>
      <c r="F9" s="16">
        <f>SUM((IF((A9=0),(0),(VLOOKUP(A9,'Nutrition Table'!A4:J50,5,FALSE))*(B9/100))))</f>
        <v>30</v>
      </c>
      <c r="G9" s="16">
        <f>SUM((IF((A9=0),(0),(VLOOKUP(A9,'Nutrition Table'!A4:J50,6,FALSE))*(B9/100))))</f>
        <v>1.7999999999999998</v>
      </c>
      <c r="H9" s="16">
        <f>SUM((IF((A9=0),(0),(VLOOKUP(A9,'Nutrition Table'!A4:J50,7,FALSE))*(B9/100))))</f>
        <v>7.8</v>
      </c>
      <c r="I9" s="16">
        <f>SUM((IF((A9=0),(0),(VLOOKUP(A9,'Nutrition Table'!A4:J50,8,FALSE))*(B9/100))))</f>
        <v>0.6</v>
      </c>
      <c r="J9" s="16">
        <f>SUM((IF((A9=0),(0),(VLOOKUP(A9,'Nutrition Table'!A4:J50,9,FALSE))*(B9/100))))</f>
        <v>156</v>
      </c>
      <c r="K9" s="54">
        <f>SUM((IF((A9=0),(0),(VLOOKUP(A9,'Nutrition Table'!A4:J50,10,FALSE))*(B9/100))))</f>
        <v>439.8</v>
      </c>
    </row>
    <row r="10" spans="1:12" x14ac:dyDescent="0.3">
      <c r="A10" s="6" t="s">
        <v>17</v>
      </c>
      <c r="B10" s="17">
        <v>40</v>
      </c>
      <c r="C10" s="17">
        <f>SUM((IF((A10=0),(0),(VLOOKUP(A10,'Nutrition Table'!A4:J50,2,FALSE))*(B10/100))))</f>
        <v>114.80000000000001</v>
      </c>
      <c r="D10" s="18">
        <f>SUM((IF((A10=0),(0),(VLOOKUP(A10,'Nutrition Table'!A4:J50,3,FALSE))*(B10/100))))</f>
        <v>33.200000000000003</v>
      </c>
      <c r="E10" s="18">
        <f>SUM((IF((A10=0),(0),(VLOOKUP(A10,'Nutrition Table'!A4:J50,4,FALSE))*(B10/100))))</f>
        <v>0.2</v>
      </c>
      <c r="F10" s="18">
        <f>SUM((IF((A10=0),(0),(VLOOKUP(A10,'Nutrition Table'!A4:J50,5,FALSE))*(B10/100))))</f>
        <v>0.2</v>
      </c>
      <c r="G10" s="18">
        <f>SUM((IF((A10=0),(0),(VLOOKUP(A10,'Nutrition Table'!A4:J50,6,FALSE))*(B10/100))))</f>
        <v>0.2</v>
      </c>
      <c r="H10" s="18">
        <f>SUM((IF((A10=0),(0),(VLOOKUP(A10,'Nutrition Table'!A4:J50,7,FALSE))*(B10/100))))</f>
        <v>10</v>
      </c>
      <c r="I10" s="18">
        <f>SUM((IF((A10=0),(0),(VLOOKUP(A10,'Nutrition Table'!A4:J50,8,FALSE))*(B10/100))))</f>
        <v>2.4000000000000004</v>
      </c>
      <c r="J10" s="18">
        <f>SUM((IF((A10=0),(0),(VLOOKUP(A10,'Nutrition Table'!A4:J50,9,FALSE))*(B10/100))))</f>
        <v>4</v>
      </c>
      <c r="K10" s="19">
        <f>SUM((IF((A10=0),(0),(VLOOKUP(A10,'Nutrition Table'!A4:J50,10,FALSE))*(B10/100))))</f>
        <v>25.6</v>
      </c>
    </row>
    <row r="11" spans="1:12" x14ac:dyDescent="0.3">
      <c r="A11" s="6"/>
      <c r="B11" s="17"/>
      <c r="C11" s="17">
        <f>SUM((IF((A11=0),(0),(VLOOKUP(A11,'Nutrition Table'!A4:J50,2,FALSE))*(B11/100))))</f>
        <v>0</v>
      </c>
      <c r="D11" s="18">
        <f>SUM((IF((A11=0),(0),(VLOOKUP(A11,'Nutrition Table'!A4:J50,3,FALSE))*(B11/100))))</f>
        <v>0</v>
      </c>
      <c r="E11" s="18">
        <f>SUM((IF((A11=0),(0),(VLOOKUP(A11,'Nutrition Table'!A4:J50,4,FALSE))*(B11/100))))</f>
        <v>0</v>
      </c>
      <c r="F11" s="18">
        <f>SUM((IF((A11=0),(0),(VLOOKUP(A11,'Nutrition Table'!A4:J50,5,FALSE))*(B11/100))))</f>
        <v>0</v>
      </c>
      <c r="G11" s="18">
        <f>SUM((IF((A11=0),(0),(VLOOKUP(A11,'Nutrition Table'!A4:J50,6,FALSE))*(B11/100))))</f>
        <v>0</v>
      </c>
      <c r="H11" s="18">
        <f>SUM((IF((A11=0),(0),(VLOOKUP(A11,'Nutrition Table'!A4:J50,7,FALSE))*(B11/100))))</f>
        <v>0</v>
      </c>
      <c r="I11" s="18">
        <f>SUM((IF((A11=0),(0),(VLOOKUP(A11,'Nutrition Table'!A4:J50,8,FALSE))*(B11/100))))</f>
        <v>0</v>
      </c>
      <c r="J11" s="18">
        <f>SUM((IF((A11=0),(0),(VLOOKUP(A11,'Nutrition Table'!A4:J50,9,FALSE))*(B11/100))))</f>
        <v>0</v>
      </c>
      <c r="K11" s="19">
        <f>SUM((IF((A11=0),(0),(VLOOKUP(A11,'Nutrition Table'!A4:J50,10,FALSE))*(B11/100))))</f>
        <v>0</v>
      </c>
    </row>
    <row r="12" spans="1:12" x14ac:dyDescent="0.3">
      <c r="A12" s="6"/>
      <c r="B12" s="17"/>
      <c r="C12" s="17">
        <f>SUM((IF((A12=0),(0),(VLOOKUP(A12,'Nutrition Table'!A4:J50,2,FALSE))*(B12/100))))</f>
        <v>0</v>
      </c>
      <c r="D12" s="18">
        <f>SUM((IF((A12=0),(0),(VLOOKUP(A12,'Nutrition Table'!A4:J50,3,FALSE))*(B12/100))))</f>
        <v>0</v>
      </c>
      <c r="E12" s="18">
        <f>SUM((IF((A12=0),(0),(VLOOKUP(A12,'Nutrition Table'!A4:J50,4,FALSE))*(B12/100))))</f>
        <v>0</v>
      </c>
      <c r="F12" s="18">
        <f>SUM((IF((A12=0),(0),(VLOOKUP(A12,'Nutrition Table'!A4:J50,5,FALSE))*(B12/100))))</f>
        <v>0</v>
      </c>
      <c r="G12" s="18">
        <f>SUM((IF((A12=0),(0),(VLOOKUP(A12,'Nutrition Table'!A4:J50,6,FALSE))*(B12/100))))</f>
        <v>0</v>
      </c>
      <c r="H12" s="18">
        <f>SUM((IF((A12=0),(0),(VLOOKUP(A12,'Nutrition Table'!A4:J50,7,FALSE))*(B12/100))))</f>
        <v>0</v>
      </c>
      <c r="I12" s="18">
        <f>SUM((IF((A12=0),(0),(VLOOKUP(A12,'Nutrition Table'!A4:J50,8,FALSE))*(B12/100))))</f>
        <v>0</v>
      </c>
      <c r="J12" s="18">
        <f>SUM((IF((A12=0),(0),(VLOOKUP(A12,'Nutrition Table'!A4:J50,9,FALSE))*(B12/100))))</f>
        <v>0</v>
      </c>
      <c r="K12" s="19">
        <f>SUM((IF((A12=0),(0),(VLOOKUP(A12,'Nutrition Table'!A4:J50,10,FALSE))*(B12/100))))</f>
        <v>0</v>
      </c>
    </row>
    <row r="13" spans="1:12" x14ac:dyDescent="0.3">
      <c r="A13" s="6"/>
      <c r="B13" s="63"/>
      <c r="C13" s="17">
        <f>SUM((IF((A13=0),(0),(VLOOKUP(A13,'Nutrition Table'!A4:J50,2,FALSE))*(B13/100))))</f>
        <v>0</v>
      </c>
      <c r="D13" s="18">
        <f>SUM((IF((A13=0),(0),(VLOOKUP(A13,'Nutrition Table'!A4:J50,3,FALSE))*(B13/100))))</f>
        <v>0</v>
      </c>
      <c r="E13" s="18">
        <f>SUM((IF((A13=0),(0),(VLOOKUP(A13,'Nutrition Table'!A4:J50,4,FALSE))*(B13/100))))</f>
        <v>0</v>
      </c>
      <c r="F13" s="18">
        <f>SUM((IF((A13=0),(0),(VLOOKUP(A13,'Nutrition Table'!A4:J50,5,FALSE))*(B13/100))))</f>
        <v>0</v>
      </c>
      <c r="G13" s="18">
        <f>SUM((IF((A13=0),(0),(VLOOKUP(A13,'Nutrition Table'!A4:J50,6,FALSE))*(B13/100))))</f>
        <v>0</v>
      </c>
      <c r="H13" s="18">
        <f>SUM((IF((A13=0),(0),(VLOOKUP(A13,'Nutrition Table'!A4:J50,7,FALSE))*(B13/100))))</f>
        <v>0</v>
      </c>
      <c r="I13" s="18">
        <f>SUM((IF((A13=0),(0),(VLOOKUP(A13,'Nutrition Table'!A4:J50,8,FALSE))*(B13/100))))</f>
        <v>0</v>
      </c>
      <c r="J13" s="18">
        <f>SUM((IF((A13=0),(0),(VLOOKUP(A13,'Nutrition Table'!A4:J50,9,FALSE))*(B13/100))))</f>
        <v>0</v>
      </c>
      <c r="K13" s="19">
        <f>SUM((IF((A13=0),(0),(VLOOKUP(A13,'Nutrition Table'!A4:J50,10,FALSE))*(B13/100))))</f>
        <v>0</v>
      </c>
    </row>
    <row r="14" spans="1:12" x14ac:dyDescent="0.3">
      <c r="A14" s="51"/>
      <c r="B14" s="19"/>
      <c r="C14" s="18">
        <f>SUM((IF((A14=0),(0),(VLOOKUP(A14,'Nutrition Table'!A4:J50,2,FALSE)))*(B14/100)))</f>
        <v>0</v>
      </c>
      <c r="D14" s="18">
        <f>SUM((IF((A14=0),(0),(VLOOKUP(A14,'Nutrition Table'!A4:J50,3,FALSE))*(B14/100))))</f>
        <v>0</v>
      </c>
      <c r="E14" s="18">
        <f>SUM((IF((A14=0),(0),(VLOOKUP(A14,'Nutrition Table'!A4:J50,4,FALSE))*(B14/100))))</f>
        <v>0</v>
      </c>
      <c r="F14" s="18">
        <f>SUM((IF((A14=0),(0),(VLOOKUP(A14,'Nutrition Table'!A4:J50,5,FALSE))*(B14/100))))</f>
        <v>0</v>
      </c>
      <c r="G14" s="18">
        <f>SUM((IF((A14=0),(0),(VLOOKUP(A14,'Nutrition Table'!A4:J50,6,FALSE))*(B14/100))))</f>
        <v>0</v>
      </c>
      <c r="H14" s="18">
        <f>SUM((IF((A14=0),(0),(VLOOKUP(A14,'Nutrition Table'!A4:J50,7,FALSE))*(B14/100))))</f>
        <v>0</v>
      </c>
      <c r="I14" s="18">
        <f>SUM((IF((A14=0),(0),(VLOOKUP(A14,'Nutrition Table'!A4:J50,8,FALSE))*(B14/100))))</f>
        <v>0</v>
      </c>
      <c r="J14" s="18">
        <f>SUM((IF((A14=0),(0),(VLOOKUP(A14,'Nutrition Table'!A4:J50,9,FALSE))*(B14/100))))</f>
        <v>0</v>
      </c>
      <c r="K14" s="19">
        <f>SUM((IF((A14=0),(0),(VLOOKUP(A14,'Nutrition Table'!A4:J50,10,FALSE))*(B14/100))))</f>
        <v>0</v>
      </c>
    </row>
    <row r="15" spans="1:12" x14ac:dyDescent="0.3">
      <c r="A15" s="51"/>
      <c r="B15" s="63"/>
      <c r="C15" s="2">
        <f>SUM((IF((A15=0),(0),(VLOOKUP(A15,'Nutrition Table'!A4:J50,2,FALSE))*(B15/100))))</f>
        <v>0</v>
      </c>
      <c r="D15" s="2">
        <f>SUM((IF((A15=0),(0),(VLOOKUP(A15,'Nutrition Table'!A4:J50,3,FALSE))*(B15/100))))</f>
        <v>0</v>
      </c>
      <c r="E15" s="2">
        <f>SUM((IF((A15=0),(0),(VLOOKUP(A15,'Nutrition Table'!A4:J50,4,FALSE))*(B15/100))))</f>
        <v>0</v>
      </c>
      <c r="F15" s="2">
        <f>SUM((IF((A15=0),(0),(VLOOKUP(A15,'Nutrition Table'!A4:J50,5,FALSE))*(B15/100))))</f>
        <v>0</v>
      </c>
      <c r="G15" s="2">
        <f>SUM((IF((A15=0),(0),(VLOOKUP(A15,'Nutrition Table'!A4:J50,6,FALSE))*(B15/100))))</f>
        <v>0</v>
      </c>
      <c r="H15" s="2">
        <f>SUM((IF((A15=0),(0),(VLOOKUP(A15,'Nutrition Table'!A4:J50,7,FALSE))*(B15/100))))</f>
        <v>0</v>
      </c>
      <c r="I15" s="2">
        <f>SUM((IF((A15=0),(0),(VLOOKUP(A15,'Nutrition Table'!A4:J50,8,FALSE))*(B15/100))))</f>
        <v>0</v>
      </c>
      <c r="J15" s="2">
        <f>SUM((IF((A15=0),(0),(VLOOKUP(A15,'Nutrition Table'!A4:J50,9,FALSE))*(B15/100))))</f>
        <v>0</v>
      </c>
      <c r="K15" s="19">
        <f>SUM((IF((A15=0),(0),(VLOOKUP(A15,'Nutrition Table'!A4:J50,10,FALSE))*(B15/100))))</f>
        <v>0</v>
      </c>
    </row>
    <row r="16" spans="1:12" x14ac:dyDescent="0.3">
      <c r="A16" s="51"/>
      <c r="B16" s="63"/>
      <c r="C16" s="2">
        <f>SUM((IF((A16=0),(0),(VLOOKUP(A16,'Nutrition Table'!A4:J50,2,FALSE))*(B16/100))))</f>
        <v>0</v>
      </c>
      <c r="D16" s="2">
        <f>SUM((IF((A16=0),(0),(VLOOKUP(A16,'Nutrition Table'!A4:J50,3,FALSE))*(B16/100))))</f>
        <v>0</v>
      </c>
      <c r="E16" s="2">
        <f>SUM((IF((A16=0),(0),(VLOOKUP(A16,'Nutrition Table'!A4:J50,4,FALSE))*(B16/100))))</f>
        <v>0</v>
      </c>
      <c r="F16" s="2">
        <f>SUM((IF((A16=0),(0),(VLOOKUP(A16,'Nutrition Table'!A4:J50,5,FALSE))*(B16/100))))</f>
        <v>0</v>
      </c>
      <c r="G16" s="2">
        <f>SUM((IF((A16=0),(0),(VLOOKUP(A16,'Nutrition Table'!A4:J50,6,FALSE))*(B16/100))))</f>
        <v>0</v>
      </c>
      <c r="H16" s="2">
        <f>SUM((IF((A16=0),(0),(VLOOKUP(A16,'Nutrition Table'!A4:J50,7,FALSE))*(B16/100))))</f>
        <v>0</v>
      </c>
      <c r="I16" s="2">
        <f>SUM((IF((A16=0),(0),(VLOOKUP(A16,'Nutrition Table'!A4:J50,8,FALSE))*(B16/100))))</f>
        <v>0</v>
      </c>
      <c r="J16" s="2">
        <f>SUM((IF((A16=0),(0),(VLOOKUP(A16,'Nutrition Table'!A4:J50,9,FALSE))*(B16/100))))</f>
        <v>0</v>
      </c>
      <c r="K16" s="19">
        <f>SUM((IF((A16=0),(0),(VLOOKUP(A16,'Nutrition Table'!A4:J50,10,FALSE))*(B16/100))))</f>
        <v>0</v>
      </c>
    </row>
    <row r="17" spans="1:11" x14ac:dyDescent="0.3">
      <c r="A17" s="51"/>
      <c r="B17" s="63"/>
      <c r="C17" s="18">
        <f>SUM((IF((A17=0),(0),(VLOOKUP(A17,'Nutrition Table'!A4:J50,2,FALSE))*(B17/100))))</f>
        <v>0</v>
      </c>
      <c r="D17" s="18">
        <f>SUM((IF((A17=0),(0),(VLOOKUP(A17,'Nutrition Table'!A4:J50,3,FALSE))*(B17/100))))</f>
        <v>0</v>
      </c>
      <c r="E17" s="18">
        <f>SUM((IF((A17=0),(0),(VLOOKUP(A17,'Nutrition Table'!A4:J50,4,FALSE))*(B17/100))))</f>
        <v>0</v>
      </c>
      <c r="F17" s="18">
        <f>SUM((IF((A17=0),(0),(VLOOKUP(A17,'Nutrition Table'!A4:J50,5,FALSE))*(B17/100))))</f>
        <v>0</v>
      </c>
      <c r="G17" s="18">
        <f>SUM((IF((A17=0),(0),(VLOOKUP(A17,'Nutrition Table'!A4:J50,6,FALSE))*(B17/100))))</f>
        <v>0</v>
      </c>
      <c r="H17" s="18">
        <f>SUM((IF((A17=0),(0),(VLOOKUP(A17,'Nutrition Table'!A4:J50,7,FALSE))*(B17/100))))</f>
        <v>0</v>
      </c>
      <c r="I17" s="18">
        <f>SUM((IF((A17=0),(0),(VLOOKUP(A17,'Nutrition Table'!A4:J50,8,FALSE))*(B17/100))))</f>
        <v>0</v>
      </c>
      <c r="J17" s="18">
        <f>SUM((IF((A17=0),(0),(VLOOKUP(A17,'Nutrition Table'!A4:J50,9,FALSE))*(B17/100))))</f>
        <v>0</v>
      </c>
      <c r="K17" s="19">
        <f>SUM((IF((A17=0),(0),(VLOOKUP(A17,'Nutrition Table'!A4:J50,10,FALSE))*(B17/100))))</f>
        <v>0</v>
      </c>
    </row>
    <row r="18" spans="1:11" x14ac:dyDescent="0.3">
      <c r="A18" s="52"/>
      <c r="B18" s="64"/>
      <c r="C18" s="45">
        <f>SUM((IF((A18=0),(0),(VLOOKUP(A18,'Nutrition Table'!A4:J50,2,FALSE))*(B18/100))))</f>
        <v>0</v>
      </c>
      <c r="D18" s="45">
        <f>SUM((IF((A18=0),(0),(VLOOKUP(A18,'Nutrition Table'!A4:J50,3,FALSE))*(B18/100))))</f>
        <v>0</v>
      </c>
      <c r="E18" s="45">
        <f>SUM((IF((A18=0),(0),(VLOOKUP(A18,'Nutrition Table'!A4:J50,4,FALSE))*(B18/100))))</f>
        <v>0</v>
      </c>
      <c r="F18" s="45">
        <f>SUM((IF((A18=0),(0),(VLOOKUP(A18,'Nutrition Table'!A4:J50,5,FALSE))*(B18/100))))</f>
        <v>0</v>
      </c>
      <c r="G18" s="45">
        <f>SUM((IF((A18=0),(0),(VLOOKUP(A18,'Nutrition Table'!A4:J50,6,FALSE))*(B18/100))))</f>
        <v>0</v>
      </c>
      <c r="H18" s="45">
        <f>SUM((IF((A18=0),(0),(VLOOKUP(A18,'Nutrition Table'!A4:J50,7,FALSE))*(B18/100))))</f>
        <v>0</v>
      </c>
      <c r="I18" s="45">
        <f>SUM((IF((A18=0),(0),(VLOOKUP(A18,'Nutrition Table'!A4:J50,8,FALSE))*(B18/100))))</f>
        <v>0</v>
      </c>
      <c r="J18" s="45">
        <f>SUM((IF((A18=0),(0),(VLOOKUP(A18,'Nutrition Table'!A4:J50,9,FALSE))*(B18/100))))</f>
        <v>0</v>
      </c>
      <c r="K18" s="46">
        <f>SUM((IF((A18=0),(0),(VLOOKUP(A18,'Nutrition Table'!A4:J50,10,FALSE))*(B18/100))))</f>
        <v>0</v>
      </c>
    </row>
    <row r="19" spans="1:1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x14ac:dyDescent="0.3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2:11" x14ac:dyDescent="0.3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2:11" x14ac:dyDescent="0.3"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2:11" x14ac:dyDescent="0.3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2:11" x14ac:dyDescent="0.3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2:11" x14ac:dyDescent="0.3"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2:11" x14ac:dyDescent="0.3">
      <c r="B50" s="1"/>
      <c r="C50" s="1"/>
      <c r="D50" s="1"/>
      <c r="E50" s="1"/>
      <c r="F50" s="1"/>
      <c r="G50" s="1"/>
      <c r="H50" s="1"/>
      <c r="I50" s="1"/>
      <c r="J50" s="1"/>
      <c r="K50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0" ma:contentTypeDescription="Create a new document." ma:contentTypeScope="" ma:versionID="1267097ee5f5874adfcc408041ae252e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95891a93df65b14727750f2c06c306c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  <xsd:element ref="ns1:_ip_UnifiedCompliancePolicyProperties" minOccurs="0"/>
                <xsd:element ref="ns1:_ip_UnifiedCompliancePolicyUIAction" minOccurs="0"/>
                <xsd:element ref="ns2:Image" minOccurs="0"/>
                <xsd:element ref="ns4:TaxCatchAll" minOccurs="0"/>
                <xsd:element ref="ns2:ImageTagsTaxHTFiel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22" nillable="true" ma:displayName="Image" ma:format="Image" ma:internalName="Imag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10521E-B1F3-48BC-9CD2-EE7BEC01170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3FEBCD-E9B9-47CF-8884-C2CDB5B2FFAA}">
  <ds:schemaRefs>
    <ds:schemaRef ds:uri="http://schemas.microsoft.com/office/2006/metadata/properties"/>
    <ds:schemaRef ds:uri="http://www.w3.org/2000/xmlns/"/>
    <ds:schemaRef ds:uri="http://schemas.microsoft.com/sharepoint/v3"/>
    <ds:schemaRef ds:uri="http://www.w3.org/2001/XMLSchema-instance"/>
    <ds:schemaRef ds:uri="71af3243-3dd4-4a8d-8c0d-dd76da1f02a5"/>
    <ds:schemaRef ds:uri="http://schemas.microsoft.com/office/infopath/2007/PartnerControls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E0950216-898E-40A6-A80B-57FFCF5D34B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TM67307365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Nutrition Table</vt:lpstr>
      <vt:lpstr>Daily Totals</vt:lpstr>
      <vt:lpstr>Meal Replacement Shake</vt:lpstr>
      <vt:lpstr>Tea w Chicken</vt:lpstr>
      <vt:lpstr>Pasta w Chicken</vt:lpstr>
      <vt:lpstr>Post Gym; Nuts</vt:lpstr>
      <vt:lpstr>Rice Cakes</vt:lpstr>
      <vt:lpstr>Pre-Gym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2021-06-21T21:21:43Z</dcterms:created>
  <dcterms:modified xsi:type="dcterms:W3CDTF">2022-02-07T09:53:27Z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