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Expense Lo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color rgb="FF000000"/>
            <rFont val="Arial"/>
            <family val="0"/>
          </rPr>
          <t xml:space="preserve">5oooo series number 
Ask office if red doesn't clear</t>
        </r>
      </text>
    </comment>
    <comment ref="E41" authorId="0">
      <text>
        <r>
          <rPr>
            <sz val="10"/>
            <color rgb="FF000000"/>
            <rFont val="Arial"/>
            <family val="0"/>
          </rPr>
          <t xml:space="preserve">Please contact mer@wycliffe.ca for details
</t>
        </r>
      </text>
    </comment>
    <comment ref="G27" authorId="0">
      <text>
        <r>
          <rPr>
            <sz val="10"/>
            <color rgb="FF000000"/>
            <rFont val="Arial"/>
            <family val="0"/>
          </rPr>
          <t xml:space="preserve">Amount released to member 
to pay for moving expenses
</t>
        </r>
      </text>
    </comment>
    <comment ref="H6" authorId="0">
      <text>
        <r>
          <rPr>
            <sz val="10"/>
            <color rgb="FF000000"/>
            <rFont val="Arial"/>
            <family val="0"/>
          </rPr>
          <t xml:space="preserve">Enter 3 letter month and 4 digit year
Will appear in cell as:    Mmm yy
                     e.g.:      Apr 19</t>
        </r>
      </text>
    </comment>
  </commentList>
</comments>
</file>

<file path=xl/sharedStrings.xml><?xml version="1.0" encoding="utf-8"?>
<sst xmlns="http://schemas.openxmlformats.org/spreadsheetml/2006/main" count="143" uniqueCount="120">
  <si>
    <t xml:space="preserve">2018-2019 MINISTRY EXPENSE REIMBURSEMENT</t>
  </si>
  <si>
    <t xml:space="preserve">For WBT Canada Directed Personnel on Canada Payroll only</t>
  </si>
  <si>
    <t xml:space="preserve">Revised for April 2019</t>
  </si>
  <si>
    <t xml:space="preserve">Last Name:</t>
  </si>
  <si>
    <t xml:space="preserve">First:</t>
  </si>
  <si>
    <t xml:space="preserve"> Spouse:</t>
  </si>
  <si>
    <t xml:space="preserve">CDN Project Number:</t>
  </si>
  <si>
    <t xml:space="preserve">Period Covered</t>
  </si>
  <si>
    <t xml:space="preserve">From:</t>
  </si>
  <si>
    <t xml:space="preserve">To:</t>
  </si>
  <si>
    <t xml:space="preserve">Current Address:</t>
  </si>
  <si>
    <t xml:space="preserve">Location during MER:</t>
  </si>
  <si>
    <t xml:space="preserve">Assignment Location:</t>
  </si>
  <si>
    <t xml:space="preserve">Title or Assignment:</t>
  </si>
  <si>
    <t xml:space="preserve">Office Use</t>
  </si>
  <si>
    <t xml:space="preserve">Category</t>
  </si>
  <si>
    <t xml:space="preserve">Classification</t>
  </si>
  <si>
    <t xml:space="preserve">Reference</t>
  </si>
  <si>
    <t xml:space="preserve">CAD Amt</t>
  </si>
  <si>
    <t xml:space="preserve">CAD Totals</t>
  </si>
  <si>
    <t xml:space="preserve">GST</t>
  </si>
  <si>
    <t xml:space="preserve">A.    BUSINESS TRAVEL EXPENSES  </t>
  </si>
  <si>
    <t xml:space="preserve">110.</t>
  </si>
  <si>
    <t xml:space="preserve">Commercial Travel  . . . . . . . . . . . . . . . . . . . . . . . . . . . . . . . . . . . . . . . .</t>
  </si>
  <si>
    <t xml:space="preserve">(Expense Log)</t>
  </si>
  <si>
    <t xml:space="preserve">120.</t>
  </si>
  <si>
    <t xml:space="preserve">Meals/Lodging . . . . . . . . . . . . . . . . . . . . . . . . . . . . . . . . . . . . . . . . . . . .</t>
  </si>
  <si>
    <t xml:space="preserve">140.</t>
  </si>
  <si>
    <t xml:space="preserve">Consultant/National Co-worker Meals/Lodging . . . . . . . . . . . . . . . . . . .</t>
  </si>
  <si>
    <t xml:space="preserve">150.</t>
  </si>
  <si>
    <t xml:space="preserve">Passports, Visas, Immigration &amp; Related Medical Expenses  . . . . . . . .</t>
  </si>
  <si>
    <t xml:space="preserve">190.</t>
  </si>
  <si>
    <t xml:space="preserve">Other Travel Expenses . . . . . . . . . . . . . . . . . . . . . . . . . . . . . . . . . . . . .</t>
  </si>
  <si>
    <t xml:space="preserve">TOTAL TRAVEL EXPENSES   . . . . . . .</t>
  </si>
  <si>
    <t xml:space="preserve">3-7211-07</t>
  </si>
  <si>
    <t xml:space="preserve">. . . . . . . . . . . . . . . . . . .</t>
  </si>
  <si>
    <t xml:space="preserve">Transfer</t>
  </si>
  <si>
    <t xml:space="preserve">(Office Use Only)</t>
  </si>
  <si>
    <t xml:space="preserve">B.    MOVING EXPENSES - QUALIFIED MOVE &gt; 6 MONTHS</t>
  </si>
  <si>
    <t xml:space="preserve">200.</t>
  </si>
  <si>
    <t xml:space="preserve">Moving Travel and Other Moving Expenses . . . . . . . . . . . . . . . . . . . . .</t>
  </si>
  <si>
    <t xml:space="preserve">210.</t>
  </si>
  <si>
    <t xml:space="preserve">Shipping for Moves and Temporary Storage during move . . . . . . . . . .</t>
  </si>
  <si>
    <t xml:space="preserve">TOTAL MOVING EXPENSES   . . . . . . .</t>
  </si>
  <si>
    <t xml:space="preserve">3-7211-04</t>
  </si>
  <si>
    <t xml:space="preserve">. . . . . . . . . . . . . . . . . . . </t>
  </si>
  <si>
    <t xml:space="preserve">*</t>
  </si>
  <si>
    <t xml:space="preserve">Return Assignment Funds released . . .</t>
  </si>
  <si>
    <t xml:space="preserve">Transfer when TOTAL MOVING EXPENSE is negative</t>
  </si>
  <si>
    <t xml:space="preserve">C.    PROMOTION EXPENSES </t>
  </si>
  <si>
    <t xml:space="preserve">300.</t>
  </si>
  <si>
    <t xml:space="preserve">Promotional and Hospitality . . . . . . . . . . . . . . . . . . . . . . . . . . . . . . . . . .</t>
  </si>
  <si>
    <t xml:space="preserve">310.</t>
  </si>
  <si>
    <t xml:space="preserve">Photos and Recording Media. . . . . . . . . . . . . . . . . . . . . . . . . . . . . . . . .</t>
  </si>
  <si>
    <t xml:space="preserve">TOTAL PROMOTIONAL EXPENSES . .</t>
  </si>
  <si>
    <t xml:space="preserve">3-7121-07</t>
  </si>
  <si>
    <t xml:space="preserve">D.    OFFICE EXPENSES </t>
  </si>
  <si>
    <t xml:space="preserve">400.</t>
  </si>
  <si>
    <t xml:space="preserve">Equipment . . . . . . . . . . . . . . . . . . . . . . . . . . . . . . . . . . . . .</t>
  </si>
  <si>
    <t xml:space="preserve">3-8011-07</t>
  </si>
  <si>
    <t xml:space="preserve">410.</t>
  </si>
  <si>
    <t xml:space="preserve">Printing  . . . . . . . . . . . . . . . . . . . . . . . . . . . . . . . . . . . . . . .</t>
  </si>
  <si>
    <t xml:space="preserve">3-8061-07</t>
  </si>
  <si>
    <t xml:space="preserve">420.</t>
  </si>
  <si>
    <t xml:space="preserve">Postage . . . . . . . . . . . . . . . . . . . . . . . . . . . . . . . . . . . . . . .</t>
  </si>
  <si>
    <t xml:space="preserve">3-7531-07</t>
  </si>
  <si>
    <t xml:space="preserve">430.</t>
  </si>
  <si>
    <t xml:space="preserve">Supplies and Stationery  . . . . . . . . . . . . . . . . . . . . . . . . . .</t>
  </si>
  <si>
    <t xml:space="preserve">3-7541-07</t>
  </si>
  <si>
    <t xml:space="preserve">440.</t>
  </si>
  <si>
    <t xml:space="preserve">Communication (Phone, Fax, E-mail) . . . . . . . . . . . . . . . . .</t>
  </si>
  <si>
    <t xml:space="preserve">3-7551-07</t>
  </si>
  <si>
    <t xml:space="preserve">450.</t>
  </si>
  <si>
    <t xml:space="preserve">Rent - separate office/workspace in the home expense .</t>
  </si>
  <si>
    <t xml:space="preserve">3-7611-07</t>
  </si>
  <si>
    <t xml:space="preserve">460.</t>
  </si>
  <si>
    <t xml:space="preserve">Child Education Costs (only if eligible)  . . . . . . . . . . . . . . .</t>
  </si>
  <si>
    <t xml:space="preserve">3-7951-07</t>
  </si>
  <si>
    <t xml:space="preserve"> TOTAL OFFICE EXPENSES  . . . . . . . . . . . . . . . . . . . . . . . . . . . . . . . . . . . .  </t>
  </si>
  <si>
    <t xml:space="preserve">E.    TRAINING AND DEVELOPMENT EXPENSES </t>
  </si>
  <si>
    <t xml:space="preserve">500.</t>
  </si>
  <si>
    <t xml:space="preserve">Professional Dues, Publications and Books . . . . . . . . . . .</t>
  </si>
  <si>
    <t xml:space="preserve">3-7421-07</t>
  </si>
  <si>
    <t xml:space="preserve">510.</t>
  </si>
  <si>
    <t xml:space="preserve">Professional Development, Training and Study Programs</t>
  </si>
  <si>
    <t xml:space="preserve">3-7811-07</t>
  </si>
  <si>
    <t xml:space="preserve">520.</t>
  </si>
  <si>
    <t xml:space="preserve">Conferences  . . . . . . . . . . . . . . . . . . . . . . . . . . . . . . . . . .</t>
  </si>
  <si>
    <t xml:space="preserve">530.</t>
  </si>
  <si>
    <t xml:space="preserve">National Co-workers' Wages . . . . . . . . . . . . . . . . . . . . . .</t>
  </si>
  <si>
    <t xml:space="preserve">3-7941-07</t>
  </si>
  <si>
    <t xml:space="preserve">TOTAL TRAINING AND DEVELOPMENT EXPENSES   . . . . . . . . . . . . . . . . . . . . . . . . . . . . . </t>
  </si>
  <si>
    <t xml:space="preserve"> TOTAL EXPENSES (Parts A, B, C, D &amp; E) . . . . . . . . . . . . . . . . . . .</t>
  </si>
  <si>
    <t xml:space="preserve">I am familiar with the current expense policies. These claims are in agreement with those policies.</t>
  </si>
  <si>
    <t xml:space="preserve">Office Program type</t>
  </si>
  <si>
    <t xml:space="preserve">Signature</t>
  </si>
  <si>
    <t xml:space="preserve">Date</t>
  </si>
  <si>
    <t xml:space="preserve">Version</t>
  </si>
  <si>
    <t xml:space="preserve">To the best of my knowledge I believe the claims on this form are business expenses incurred by the member  to accomplish assigned tasks.  I hereby authorize reimbursement from Project funds. </t>
  </si>
  <si>
    <t xml:space="preserve">                                         </t>
  </si>
  <si>
    <t xml:space="preserve">Authorized</t>
  </si>
  <si>
    <t xml:space="preserve">Supervisor Signature</t>
  </si>
  <si>
    <t xml:space="preserve">Date Authorized</t>
  </si>
  <si>
    <t xml:space="preserve">via:</t>
  </si>
  <si>
    <t xml:space="preserve">Supervisor's Name (Please Print)</t>
  </si>
  <si>
    <t xml:space="preserve">Title</t>
  </si>
  <si>
    <r>
      <rPr>
        <b val="true"/>
        <sz val="11"/>
        <rFont val="Cambria"/>
        <family val="0"/>
      </rPr>
      <t xml:space="preserve">Purchase Date </t>
    </r>
    <r>
      <rPr>
        <sz val="11"/>
        <rFont val="Cambria"/>
        <family val="0"/>
      </rPr>
      <t xml:space="preserve">(d Mmm 'yy)</t>
    </r>
  </si>
  <si>
    <t xml:space="preserve">Item</t>
  </si>
  <si>
    <t xml:space="preserve">Country, Account or online</t>
  </si>
  <si>
    <t xml:space="preserve">Business Purpose of Expense</t>
  </si>
  <si>
    <t xml:space="preserve">Receipt ref #</t>
  </si>
  <si>
    <t xml:space="preserve">Local Amount</t>
  </si>
  <si>
    <t xml:space="preserve">Currency Used</t>
  </si>
  <si>
    <t xml:space="preserve">Exchange Rate</t>
  </si>
  <si>
    <t xml:space="preserve">CAD Amount (auto)</t>
  </si>
  <si>
    <t xml:space="preserve">Office Use GST</t>
  </si>
  <si>
    <t xml:space="preserve">19 Mar '19</t>
  </si>
  <si>
    <t xml:space="preserve">Dummy Item</t>
  </si>
  <si>
    <t xml:space="preserve">Dummy Purpose</t>
  </si>
  <si>
    <t xml:space="preserve">CAD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</si>
</sst>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-YY"/>
    <numFmt numFmtId="166" formatCode="MMM\ YY"/>
    <numFmt numFmtId="167" formatCode="D\-MMM\-YY"/>
    <numFmt numFmtId="168" formatCode="@"/>
    <numFmt numFmtId="169" formatCode="&quot; $&quot;* #,##0.00\ ;&quot; $&quot;* \(#,##0.00\);&quot; $&quot;* \-#\ ;\ @\ "/>
    <numFmt numFmtId="170" formatCode="\$#,##0.00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2"/>
      <color rgb="FF000000"/>
      <name val="Arial"/>
      <family val="0"/>
    </font>
    <font>
      <i val="true"/>
      <sz val="8"/>
      <name val="Arial"/>
      <family val="0"/>
    </font>
    <font>
      <sz val="11"/>
      <name val="Calibri"/>
      <family val="0"/>
    </font>
    <font>
      <sz val="8"/>
      <name val="Arial"/>
      <family val="0"/>
    </font>
    <font>
      <sz val="11"/>
      <name val="Cambria"/>
      <family val="0"/>
    </font>
    <font>
      <i val="true"/>
      <sz val="8"/>
      <color rgb="FFDCCE9C"/>
      <name val="Arial"/>
      <family val="0"/>
    </font>
    <font>
      <b val="true"/>
      <sz val="9"/>
      <name val="Arial"/>
      <family val="0"/>
    </font>
    <font>
      <sz val="8"/>
      <name val="Arial Narrow"/>
      <family val="0"/>
    </font>
    <font>
      <b val="true"/>
      <sz val="8"/>
      <color rgb="FFDCCE9C"/>
      <name val="Arial"/>
      <family val="0"/>
    </font>
    <font>
      <b val="true"/>
      <sz val="8"/>
      <name val="Arial"/>
      <family val="0"/>
    </font>
    <font>
      <sz val="8"/>
      <color rgb="FFDCCE9C"/>
      <name val="Arial"/>
      <family val="0"/>
    </font>
    <font>
      <b val="true"/>
      <sz val="8"/>
      <color rgb="FFB71509"/>
      <name val="Arial"/>
      <family val="0"/>
    </font>
    <font>
      <sz val="8"/>
      <color rgb="FFB71509"/>
      <name val="Arial"/>
      <family val="0"/>
    </font>
    <font>
      <b val="true"/>
      <sz val="11"/>
      <name val="Cambria"/>
      <family val="0"/>
    </font>
    <font>
      <b val="true"/>
      <sz val="11"/>
      <color rgb="FFDCCE9C"/>
      <name val="Cambria"/>
      <family val="0"/>
    </font>
    <font>
      <sz val="11"/>
      <color rgb="FF000000"/>
      <name val="Inconsolata"/>
      <family val="0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71509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76923C"/>
      </patternFill>
    </fill>
    <fill>
      <patternFill patternType="solid">
        <fgColor rgb="FFDDDDDD"/>
        <bgColor rgb="FFD6E3BC"/>
      </patternFill>
    </fill>
    <fill>
      <patternFill patternType="solid">
        <fgColor rgb="FFD6E3BC"/>
        <bgColor rgb="FFDDDDDD"/>
      </patternFill>
    </fill>
    <fill>
      <patternFill patternType="solid">
        <fgColor rgb="FFC2D69B"/>
        <bgColor rgb="FFDCCE9C"/>
      </patternFill>
    </fill>
    <fill>
      <patternFill patternType="solid">
        <fgColor rgb="FF4F6128"/>
        <bgColor rgb="FF333333"/>
      </patternFill>
    </fill>
    <fill>
      <patternFill patternType="solid">
        <fgColor rgb="FF9BBB59"/>
        <bgColor rgb="FFC2D69B"/>
      </patternFill>
    </fill>
    <fill>
      <patternFill patternType="solid">
        <fgColor rgb="FF978235"/>
        <bgColor rgb="FF76923C"/>
      </patternFill>
    </fill>
    <fill>
      <patternFill patternType="solid">
        <fgColor rgb="FFDCCE9C"/>
        <bgColor rgb="FFC2D69B"/>
      </patternFill>
    </fill>
    <fill>
      <patternFill patternType="solid">
        <fgColor rgb="FF76923C"/>
        <bgColor rgb="FF978235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5" fillId="1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5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7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24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9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1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9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0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78235"/>
      <rgbColor rgb="FF800080"/>
      <rgbColor rgb="FF008080"/>
      <rgbColor rgb="FFC2D69B"/>
      <rgbColor rgb="FF808080"/>
      <rgbColor rgb="FF9999FF"/>
      <rgbColor rgb="FF996600"/>
      <rgbColor rgb="FFFFFFCC"/>
      <rgbColor rgb="FFD6E3B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CCE9C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F9900"/>
      <rgbColor rgb="FFFF6600"/>
      <rgbColor rgb="FF4F6128"/>
      <rgbColor rgb="FF76923C"/>
      <rgbColor rgb="FF003366"/>
      <rgbColor rgb="FF339966"/>
      <rgbColor rgb="FF003300"/>
      <rgbColor rgb="FF333300"/>
      <rgbColor rgb="FFB71509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5.7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customFormat="false" ht="15.75" hidden="false" customHeight="false" outlineLevel="0" collapsed="false">
      <c r="A5" s="6" t="s">
        <v>3</v>
      </c>
      <c r="B5" s="6"/>
      <c r="C5" s="7"/>
      <c r="D5" s="7"/>
      <c r="E5" s="6" t="s">
        <v>4</v>
      </c>
      <c r="F5" s="7"/>
      <c r="G5" s="7"/>
      <c r="H5" s="6" t="s">
        <v>5</v>
      </c>
      <c r="I5" s="7"/>
      <c r="J5" s="7"/>
      <c r="K5" s="7"/>
      <c r="L5" s="5"/>
    </row>
    <row r="6" customFormat="false" ht="15.75" hidden="false" customHeight="false" outlineLevel="0" collapsed="false">
      <c r="A6" s="6" t="s">
        <v>6</v>
      </c>
      <c r="B6" s="6"/>
      <c r="C6" s="8"/>
      <c r="D6" s="5"/>
      <c r="E6" s="9" t="s">
        <v>7</v>
      </c>
      <c r="F6" s="9"/>
      <c r="G6" s="10" t="s">
        <v>8</v>
      </c>
      <c r="H6" s="11"/>
      <c r="I6" s="10" t="s">
        <v>9</v>
      </c>
      <c r="J6" s="7"/>
      <c r="K6" s="7"/>
      <c r="L6" s="5"/>
    </row>
    <row r="7" customFormat="false" ht="15.75" hidden="false" customHeight="false" outlineLevel="0" collapsed="false">
      <c r="A7" s="6" t="s">
        <v>10</v>
      </c>
      <c r="B7" s="6"/>
      <c r="C7" s="7"/>
      <c r="D7" s="7"/>
      <c r="E7" s="7"/>
      <c r="F7" s="7"/>
      <c r="G7" s="6" t="s">
        <v>11</v>
      </c>
      <c r="H7" s="6"/>
      <c r="I7" s="7"/>
      <c r="J7" s="7"/>
      <c r="K7" s="7"/>
      <c r="L7" s="5"/>
    </row>
    <row r="8" customFormat="false" ht="15.75" hidden="false" customHeight="false" outlineLevel="0" collapsed="false">
      <c r="A8" s="6" t="s">
        <v>12</v>
      </c>
      <c r="B8" s="6"/>
      <c r="C8" s="7"/>
      <c r="D8" s="7"/>
      <c r="E8" s="6" t="s">
        <v>13</v>
      </c>
      <c r="F8" s="6"/>
      <c r="G8" s="7"/>
      <c r="H8" s="7"/>
      <c r="I8" s="7"/>
      <c r="J8" s="7"/>
      <c r="K8" s="7"/>
      <c r="L8" s="5"/>
    </row>
    <row r="9" customFormat="false" ht="15.75" hidden="false" customHeight="false" outlineLevel="0" collapsed="false">
      <c r="A9" s="6"/>
      <c r="B9" s="6"/>
      <c r="C9" s="5"/>
      <c r="D9" s="5"/>
      <c r="E9" s="5"/>
      <c r="F9" s="5"/>
      <c r="G9" s="9"/>
      <c r="H9" s="9"/>
      <c r="I9" s="5"/>
      <c r="J9" s="5"/>
      <c r="K9" s="5"/>
      <c r="L9" s="5"/>
    </row>
    <row r="10" customFormat="false" ht="15.7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.7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3" t="s">
        <v>14</v>
      </c>
      <c r="K11" s="13"/>
      <c r="L11" s="13"/>
    </row>
    <row r="12" customFormat="false" ht="15.75" hidden="false" customHeight="false" outlineLevel="0" collapsed="false">
      <c r="A12" s="14" t="s">
        <v>15</v>
      </c>
      <c r="B12" s="15"/>
      <c r="C12" s="14" t="s">
        <v>16</v>
      </c>
      <c r="D12" s="14"/>
      <c r="E12" s="14"/>
      <c r="F12" s="14"/>
      <c r="G12" s="16" t="s">
        <v>17</v>
      </c>
      <c r="H12" s="16" t="s">
        <v>18</v>
      </c>
      <c r="I12" s="17" t="s">
        <v>19</v>
      </c>
      <c r="J12" s="18" t="s">
        <v>20</v>
      </c>
      <c r="K12" s="18"/>
      <c r="L12" s="18"/>
    </row>
    <row r="13" customFormat="false" ht="15.75" hidden="false" customHeight="false" outlineLevel="0" collapsed="false">
      <c r="A13" s="19"/>
      <c r="B13" s="20"/>
      <c r="C13" s="20"/>
      <c r="D13" s="20"/>
      <c r="E13" s="20"/>
      <c r="F13" s="20"/>
      <c r="G13" s="20"/>
      <c r="H13" s="20"/>
      <c r="I13" s="20"/>
      <c r="J13" s="12"/>
      <c r="K13" s="12"/>
      <c r="L13" s="12"/>
    </row>
    <row r="14" customFormat="false" ht="15.75" hidden="false" customHeight="false" outlineLevel="0" collapsed="false">
      <c r="A14" s="19" t="s">
        <v>21</v>
      </c>
      <c r="B14" s="19"/>
      <c r="C14" s="19"/>
      <c r="D14" s="19"/>
      <c r="E14" s="19"/>
      <c r="F14" s="19"/>
      <c r="G14" s="19"/>
      <c r="H14" s="19"/>
      <c r="I14" s="21"/>
      <c r="J14" s="12"/>
      <c r="K14" s="22"/>
      <c r="L14" s="12"/>
    </row>
    <row r="15" customFormat="false" ht="15.75" hidden="false" customHeight="false" outlineLevel="0" collapsed="false">
      <c r="A15" s="23" t="s">
        <v>22</v>
      </c>
      <c r="B15" s="24" t="s">
        <v>23</v>
      </c>
      <c r="C15" s="24"/>
      <c r="D15" s="24"/>
      <c r="E15" s="24"/>
      <c r="F15" s="24"/>
      <c r="G15" s="25" t="s">
        <v>24</v>
      </c>
      <c r="H15" s="26" t="n">
        <f aca="false">SUMIF('Expense Log'!$A$2:$A$129,"110",'Expense Log'!$J$2:$J$129)</f>
        <v>0</v>
      </c>
      <c r="I15" s="27"/>
      <c r="J15" s="12"/>
      <c r="K15" s="28" t="n">
        <f aca="false">SUMIF('Expense Log'!$A$2:$A$129,"110",'Expense Log'!$L$2:$L$129)</f>
        <v>0</v>
      </c>
      <c r="L15" s="12"/>
    </row>
    <row r="16" customFormat="false" ht="15.75" hidden="false" customHeight="false" outlineLevel="0" collapsed="false">
      <c r="A16" s="23" t="s">
        <v>25</v>
      </c>
      <c r="B16" s="24" t="s">
        <v>26</v>
      </c>
      <c r="C16" s="24"/>
      <c r="D16" s="24"/>
      <c r="E16" s="24"/>
      <c r="F16" s="24"/>
      <c r="G16" s="25" t="s">
        <v>24</v>
      </c>
      <c r="H16" s="26" t="n">
        <f aca="false">SUMIF('Expense Log'!$A$2:$A$129,"120",'Expense Log'!$J$2:$J$129)</f>
        <v>0</v>
      </c>
      <c r="I16" s="29"/>
      <c r="J16" s="12"/>
      <c r="K16" s="28" t="n">
        <f aca="false">SUMIF('Expense Log'!$A$2:$A$129,"120",'Expense Log'!$L$2:$L$129)</f>
        <v>0</v>
      </c>
      <c r="L16" s="12"/>
    </row>
    <row r="17" customFormat="false" ht="15.75" hidden="false" customHeight="false" outlineLevel="0" collapsed="false">
      <c r="A17" s="23" t="s">
        <v>27</v>
      </c>
      <c r="B17" s="24" t="s">
        <v>28</v>
      </c>
      <c r="C17" s="24"/>
      <c r="D17" s="24"/>
      <c r="E17" s="24"/>
      <c r="F17" s="24"/>
      <c r="G17" s="25" t="s">
        <v>24</v>
      </c>
      <c r="H17" s="26" t="n">
        <f aca="false">SUMIF('Expense Log'!$A$2:$A$129,"140",'Expense Log'!$J$2:$J$129)</f>
        <v>0</v>
      </c>
      <c r="I17" s="27"/>
      <c r="J17" s="12"/>
      <c r="K17" s="28" t="n">
        <f aca="false">SUMIF('Expense Log'!$A$2:$A$129,"140",'Expense Log'!$L$2:$L$129)</f>
        <v>0</v>
      </c>
      <c r="L17" s="12"/>
    </row>
    <row r="18" customFormat="false" ht="15.75" hidden="false" customHeight="false" outlineLevel="0" collapsed="false">
      <c r="A18" s="23" t="s">
        <v>29</v>
      </c>
      <c r="B18" s="24" t="s">
        <v>30</v>
      </c>
      <c r="C18" s="24"/>
      <c r="D18" s="24"/>
      <c r="E18" s="24"/>
      <c r="F18" s="24"/>
      <c r="G18" s="25" t="s">
        <v>24</v>
      </c>
      <c r="H18" s="26" t="n">
        <f aca="false">SUMIF('Expense Log'!$A$2:$A$129,"150",'Expense Log'!$J$2:$J$129)</f>
        <v>0</v>
      </c>
      <c r="I18" s="27"/>
      <c r="J18" s="12"/>
      <c r="K18" s="28" t="n">
        <f aca="false">SUMIF('Expense Log'!$A$2:$A$129,"150",'Expense Log'!$L$2:$L$129)</f>
        <v>0</v>
      </c>
      <c r="L18" s="12"/>
    </row>
    <row r="19" customFormat="false" ht="15.75" hidden="false" customHeight="false" outlineLevel="0" collapsed="false">
      <c r="A19" s="23" t="s">
        <v>31</v>
      </c>
      <c r="B19" s="24" t="s">
        <v>32</v>
      </c>
      <c r="C19" s="24"/>
      <c r="D19" s="24"/>
      <c r="E19" s="24"/>
      <c r="F19" s="24"/>
      <c r="G19" s="25" t="s">
        <v>24</v>
      </c>
      <c r="H19" s="30" t="n">
        <f aca="false">SUMIF('Expense Log'!$A$2:$A$129,"190",'Expense Log'!$J$2:$J$129)</f>
        <v>513.61</v>
      </c>
      <c r="I19" s="31"/>
      <c r="J19" s="12"/>
      <c r="K19" s="32" t="n">
        <f aca="false">SUMIF('Expense Log'!$A$2:$A$129,"190",'Expense Log'!$L$2:$L$129)</f>
        <v>0</v>
      </c>
      <c r="L19" s="12"/>
    </row>
    <row r="20" customFormat="false" ht="15.75" hidden="false" customHeight="false" outlineLevel="0" collapsed="false">
      <c r="A20" s="23"/>
      <c r="B20" s="33"/>
      <c r="C20" s="33" t="s">
        <v>33</v>
      </c>
      <c r="D20" s="33"/>
      <c r="E20" s="33"/>
      <c r="F20" s="34" t="s">
        <v>34</v>
      </c>
      <c r="G20" s="33" t="s">
        <v>35</v>
      </c>
      <c r="H20" s="35"/>
      <c r="I20" s="36" t="n">
        <f aca="false">SUM(H15:H19,H21)</f>
        <v>513.61</v>
      </c>
      <c r="J20" s="12"/>
      <c r="K20" s="37" t="n">
        <f aca="false">SUM(K15:K19)</f>
        <v>0</v>
      </c>
      <c r="L20" s="12"/>
    </row>
    <row r="21" customFormat="false" ht="15.75" hidden="false" customHeight="false" outlineLevel="0" collapsed="false">
      <c r="A21" s="38"/>
      <c r="B21" s="39" t="s">
        <v>36</v>
      </c>
      <c r="C21" s="12"/>
      <c r="D21" s="12"/>
      <c r="E21" s="12"/>
      <c r="F21" s="39" t="s">
        <v>37</v>
      </c>
      <c r="G21" s="12"/>
      <c r="H21" s="28" t="n">
        <f aca="false">-H28</f>
        <v>-0</v>
      </c>
      <c r="I21" s="12"/>
      <c r="J21" s="12"/>
      <c r="K21" s="40"/>
      <c r="L21" s="12"/>
    </row>
    <row r="22" customFormat="false" ht="15.75" hidden="false" customHeight="false" outlineLevel="0" collapsed="false">
      <c r="A22" s="38"/>
      <c r="B22" s="12"/>
      <c r="C22" s="12"/>
      <c r="D22" s="12"/>
      <c r="E22" s="12"/>
      <c r="F22" s="12"/>
      <c r="G22" s="12"/>
      <c r="H22" s="12"/>
      <c r="I22" s="40"/>
      <c r="J22" s="12"/>
      <c r="K22" s="41"/>
      <c r="L22" s="12"/>
    </row>
    <row r="23" customFormat="false" ht="15.75" hidden="false" customHeight="false" outlineLevel="0" collapsed="false">
      <c r="A23" s="19" t="s">
        <v>38</v>
      </c>
      <c r="B23" s="19"/>
      <c r="C23" s="19"/>
      <c r="D23" s="19"/>
      <c r="E23" s="19"/>
      <c r="F23" s="19"/>
      <c r="G23" s="19"/>
      <c r="H23" s="19"/>
      <c r="I23" s="21"/>
      <c r="J23" s="12"/>
      <c r="K23" s="41"/>
      <c r="L23" s="12"/>
    </row>
    <row r="24" customFormat="false" ht="15.75" hidden="false" customHeight="false" outlineLevel="0" collapsed="false">
      <c r="A24" s="23" t="s">
        <v>39</v>
      </c>
      <c r="B24" s="24" t="s">
        <v>40</v>
      </c>
      <c r="C24" s="24"/>
      <c r="D24" s="24"/>
      <c r="E24" s="24"/>
      <c r="F24" s="24"/>
      <c r="G24" s="25" t="s">
        <v>24</v>
      </c>
      <c r="H24" s="26" t="n">
        <f aca="false">SUMIF('Expense Log'!$A$2:$A$129,"200",'Expense Log'!$J$2:$J$129)</f>
        <v>0</v>
      </c>
      <c r="I24" s="27"/>
      <c r="J24" s="12"/>
      <c r="K24" s="28" t="n">
        <f aca="false">SUMIF('Expense Log'!$A$2:$A$129,"200",'Expense Log'!$L$2:$L$129)</f>
        <v>0</v>
      </c>
      <c r="L24" s="12"/>
    </row>
    <row r="25" customFormat="false" ht="15.75" hidden="false" customHeight="false" outlineLevel="0" collapsed="false">
      <c r="A25" s="23" t="s">
        <v>41</v>
      </c>
      <c r="B25" s="24" t="s">
        <v>42</v>
      </c>
      <c r="C25" s="24"/>
      <c r="D25" s="24"/>
      <c r="E25" s="24"/>
      <c r="F25" s="24"/>
      <c r="G25" s="25" t="s">
        <v>24</v>
      </c>
      <c r="H25" s="30" t="n">
        <f aca="false">SUMIF('Expense Log'!$A$2:$A$129,"210",'Expense Log'!$J$2:$J$129)</f>
        <v>0</v>
      </c>
      <c r="I25" s="42"/>
      <c r="J25" s="12"/>
      <c r="K25" s="32" t="n">
        <f aca="false">SUMIF('Expense Log'!$A$2:$A$129,"210",'Expense Log'!$L$2:$L$129)</f>
        <v>0</v>
      </c>
      <c r="L25" s="12"/>
    </row>
    <row r="26" customFormat="false" ht="15.75" hidden="false" customHeight="false" outlineLevel="0" collapsed="false">
      <c r="A26" s="23"/>
      <c r="B26" s="33"/>
      <c r="C26" s="33" t="s">
        <v>43</v>
      </c>
      <c r="D26" s="24"/>
      <c r="E26" s="24"/>
      <c r="F26" s="34" t="s">
        <v>44</v>
      </c>
      <c r="G26" s="43" t="s">
        <v>45</v>
      </c>
      <c r="H26" s="35"/>
      <c r="I26" s="36" t="n">
        <f aca="false">SUM(H24,H25,H27,H28)</f>
        <v>0</v>
      </c>
      <c r="J26" s="12"/>
      <c r="K26" s="37" t="n">
        <f aca="false">SUM(K24:K25)</f>
        <v>0</v>
      </c>
      <c r="L26" s="12"/>
    </row>
    <row r="27" customFormat="false" ht="15.75" hidden="false" customHeight="false" outlineLevel="0" collapsed="false">
      <c r="A27" s="44" t="s">
        <v>46</v>
      </c>
      <c r="B27" s="45" t="s">
        <v>47</v>
      </c>
      <c r="C27" s="33"/>
      <c r="D27" s="7"/>
      <c r="E27" s="7"/>
      <c r="F27" s="46"/>
      <c r="G27" s="47"/>
      <c r="H27" s="26" t="n">
        <f aca="false">-G27</f>
        <v>-0</v>
      </c>
      <c r="I27" s="27"/>
      <c r="J27" s="12"/>
      <c r="K27" s="41"/>
      <c r="L27" s="12"/>
    </row>
    <row r="28" customFormat="false" ht="15.75" hidden="false" customHeight="false" outlineLevel="0" collapsed="false">
      <c r="A28" s="38"/>
      <c r="B28" s="39" t="s">
        <v>48</v>
      </c>
      <c r="C28" s="39"/>
      <c r="D28" s="39"/>
      <c r="E28" s="39"/>
      <c r="F28" s="39" t="s">
        <v>37</v>
      </c>
      <c r="G28" s="40"/>
      <c r="H28" s="48"/>
      <c r="I28" s="12"/>
      <c r="J28" s="12"/>
      <c r="K28" s="41"/>
      <c r="L28" s="12"/>
    </row>
    <row r="29" customFormat="false" ht="15.75" hidden="false" customHeight="false" outlineLevel="0" collapsed="false">
      <c r="A29" s="38"/>
      <c r="B29" s="12"/>
      <c r="C29" s="12"/>
      <c r="D29" s="12"/>
      <c r="E29" s="12"/>
      <c r="F29" s="12"/>
      <c r="G29" s="12"/>
      <c r="H29" s="12"/>
      <c r="I29" s="40"/>
      <c r="J29" s="12"/>
      <c r="K29" s="41"/>
      <c r="L29" s="12"/>
    </row>
    <row r="30" customFormat="false" ht="15.75" hidden="false" customHeight="false" outlineLevel="0" collapsed="false">
      <c r="A30" s="19" t="s">
        <v>49</v>
      </c>
      <c r="B30" s="19"/>
      <c r="C30" s="19"/>
      <c r="D30" s="19"/>
      <c r="E30" s="19"/>
      <c r="F30" s="19"/>
      <c r="G30" s="19"/>
      <c r="H30" s="19"/>
      <c r="I30" s="21"/>
      <c r="J30" s="12"/>
      <c r="K30" s="41"/>
      <c r="L30" s="12"/>
    </row>
    <row r="31" customFormat="false" ht="15.75" hidden="false" customHeight="false" outlineLevel="0" collapsed="false">
      <c r="A31" s="23" t="s">
        <v>50</v>
      </c>
      <c r="B31" s="24" t="s">
        <v>51</v>
      </c>
      <c r="C31" s="24"/>
      <c r="D31" s="24"/>
      <c r="E31" s="24"/>
      <c r="F31" s="24"/>
      <c r="G31" s="25" t="s">
        <v>24</v>
      </c>
      <c r="H31" s="26" t="n">
        <f aca="false">SUMIF('Expense Log'!$A$2:$A$129,"300",'Expense Log'!$J$2:$J$129)</f>
        <v>0</v>
      </c>
      <c r="I31" s="27"/>
      <c r="J31" s="12"/>
      <c r="K31" s="28" t="n">
        <f aca="false">SUMIF('Expense Log'!$A$2:$A$129,"300",'Expense Log'!$L$2:$L$129)</f>
        <v>0</v>
      </c>
      <c r="L31" s="12"/>
    </row>
    <row r="32" customFormat="false" ht="15.75" hidden="false" customHeight="false" outlineLevel="0" collapsed="false">
      <c r="A32" s="23" t="s">
        <v>52</v>
      </c>
      <c r="B32" s="24" t="s">
        <v>53</v>
      </c>
      <c r="C32" s="24"/>
      <c r="D32" s="24"/>
      <c r="E32" s="24"/>
      <c r="F32" s="24"/>
      <c r="G32" s="25" t="s">
        <v>24</v>
      </c>
      <c r="H32" s="30" t="n">
        <f aca="false">SUMIF('Expense Log'!$A$2:$A$129,"310",'Expense Log'!$J$2:$J$129)</f>
        <v>0</v>
      </c>
      <c r="I32" s="31"/>
      <c r="J32" s="12"/>
      <c r="K32" s="32" t="n">
        <f aca="false">SUMIF('Expense Log'!$A$2:$A$129,"310",'Expense Log'!$L$2:$L$129)</f>
        <v>0</v>
      </c>
      <c r="L32" s="12"/>
    </row>
    <row r="33" customFormat="false" ht="15.75" hidden="false" customHeight="false" outlineLevel="0" collapsed="false">
      <c r="A33" s="23"/>
      <c r="B33" s="33"/>
      <c r="C33" s="33" t="s">
        <v>54</v>
      </c>
      <c r="D33" s="24"/>
      <c r="E33" s="24"/>
      <c r="F33" s="49" t="s">
        <v>55</v>
      </c>
      <c r="G33" s="33" t="s">
        <v>45</v>
      </c>
      <c r="H33" s="33"/>
      <c r="I33" s="36" t="n">
        <f aca="false">SUM(H31:H32)</f>
        <v>0</v>
      </c>
      <c r="J33" s="12"/>
      <c r="K33" s="37" t="n">
        <f aca="false">SUM(K31:K32)</f>
        <v>0</v>
      </c>
      <c r="L33" s="12"/>
    </row>
    <row r="34" customFormat="false" ht="15.75" hidden="false" customHeight="false" outlineLevel="0" collapsed="false">
      <c r="A34" s="23"/>
      <c r="B34" s="33"/>
      <c r="C34" s="33"/>
      <c r="D34" s="33"/>
      <c r="E34" s="33"/>
      <c r="F34" s="33"/>
      <c r="G34" s="33"/>
      <c r="H34" s="33"/>
      <c r="I34" s="50"/>
      <c r="J34" s="12"/>
      <c r="K34" s="41"/>
      <c r="L34" s="12"/>
    </row>
    <row r="35" customFormat="false" ht="15.75" hidden="false" customHeight="false" outlineLevel="0" collapsed="false">
      <c r="A35" s="19" t="s">
        <v>56</v>
      </c>
      <c r="B35" s="19"/>
      <c r="C35" s="19"/>
      <c r="D35" s="19"/>
      <c r="E35" s="19"/>
      <c r="F35" s="19"/>
      <c r="G35" s="19"/>
      <c r="H35" s="19"/>
      <c r="I35" s="21"/>
      <c r="J35" s="12"/>
      <c r="K35" s="41"/>
      <c r="L35" s="12"/>
    </row>
    <row r="36" customFormat="false" ht="15.75" hidden="false" customHeight="false" outlineLevel="0" collapsed="false">
      <c r="A36" s="23" t="s">
        <v>57</v>
      </c>
      <c r="B36" s="24" t="s">
        <v>58</v>
      </c>
      <c r="C36" s="24"/>
      <c r="D36" s="24"/>
      <c r="E36" s="24"/>
      <c r="F36" s="49" t="s">
        <v>59</v>
      </c>
      <c r="G36" s="25" t="s">
        <v>24</v>
      </c>
      <c r="H36" s="26" t="n">
        <f aca="false">SUMIF('Expense Log'!$A$2:$A$129,"400",'Expense Log'!$J$2:$J$129)</f>
        <v>0</v>
      </c>
      <c r="I36" s="27"/>
      <c r="J36" s="12"/>
      <c r="K36" s="28" t="n">
        <f aca="false">SUMIF('Expense Log'!$A$2:$A$129,"400",'Expense Log'!$L$2:$L$129)</f>
        <v>0</v>
      </c>
      <c r="L36" s="12"/>
    </row>
    <row r="37" customFormat="false" ht="15.75" hidden="false" customHeight="false" outlineLevel="0" collapsed="false">
      <c r="A37" s="23" t="s">
        <v>60</v>
      </c>
      <c r="B37" s="24" t="s">
        <v>61</v>
      </c>
      <c r="C37" s="24"/>
      <c r="D37" s="24"/>
      <c r="E37" s="24"/>
      <c r="F37" s="49" t="s">
        <v>62</v>
      </c>
      <c r="G37" s="25" t="s">
        <v>24</v>
      </c>
      <c r="H37" s="26" t="n">
        <f aca="false">SUMIF('Expense Log'!$A$2:$A$129,"410",'Expense Log'!$J$2:$J$129)</f>
        <v>0</v>
      </c>
      <c r="I37" s="27"/>
      <c r="J37" s="12"/>
      <c r="K37" s="28" t="n">
        <f aca="false">SUMIF('Expense Log'!$A$2:$A$129,"410",'Expense Log'!$L$2:$L$129)</f>
        <v>0</v>
      </c>
      <c r="L37" s="12"/>
    </row>
    <row r="38" customFormat="false" ht="15.75" hidden="false" customHeight="false" outlineLevel="0" collapsed="false">
      <c r="A38" s="23" t="s">
        <v>63</v>
      </c>
      <c r="B38" s="24" t="s">
        <v>64</v>
      </c>
      <c r="C38" s="24"/>
      <c r="D38" s="24"/>
      <c r="E38" s="24"/>
      <c r="F38" s="49" t="s">
        <v>65</v>
      </c>
      <c r="G38" s="25" t="s">
        <v>24</v>
      </c>
      <c r="H38" s="26" t="n">
        <f aca="false">SUMIF('Expense Log'!$A$2:$A$129,"420",'Expense Log'!$J$2:$J$129)</f>
        <v>0</v>
      </c>
      <c r="I38" s="27"/>
      <c r="J38" s="12"/>
      <c r="K38" s="28" t="n">
        <f aca="false">SUMIF('Expense Log'!$A$2:$A$129,"420",'Expense Log'!$L$2:$L$129)</f>
        <v>0</v>
      </c>
      <c r="L38" s="12"/>
    </row>
    <row r="39" customFormat="false" ht="15.75" hidden="false" customHeight="false" outlineLevel="0" collapsed="false">
      <c r="A39" s="23" t="s">
        <v>66</v>
      </c>
      <c r="B39" s="24" t="s">
        <v>67</v>
      </c>
      <c r="C39" s="24"/>
      <c r="D39" s="24"/>
      <c r="E39" s="24"/>
      <c r="F39" s="49" t="s">
        <v>68</v>
      </c>
      <c r="G39" s="25" t="s">
        <v>24</v>
      </c>
      <c r="H39" s="26" t="n">
        <f aca="false">SUMIF('Expense Log'!$A$2:$A$129,"430",'Expense Log'!$J$2:$J$129)</f>
        <v>0</v>
      </c>
      <c r="I39" s="27"/>
      <c r="J39" s="12"/>
      <c r="K39" s="28" t="n">
        <f aca="false">SUMIF('Expense Log'!$A$2:$A$129,"430",'Expense Log'!$L$2:$L$129)</f>
        <v>0</v>
      </c>
      <c r="L39" s="12"/>
    </row>
    <row r="40" customFormat="false" ht="15.75" hidden="false" customHeight="false" outlineLevel="0" collapsed="false">
      <c r="A40" s="23" t="s">
        <v>69</v>
      </c>
      <c r="B40" s="24" t="s">
        <v>70</v>
      </c>
      <c r="C40" s="24"/>
      <c r="D40" s="24"/>
      <c r="E40" s="24"/>
      <c r="F40" s="49" t="s">
        <v>71</v>
      </c>
      <c r="G40" s="25" t="s">
        <v>24</v>
      </c>
      <c r="H40" s="26" t="n">
        <f aca="false">SUMIF('Expense Log'!$A$2:$A$129,"440",'Expense Log'!$J$2:$J$129)</f>
        <v>0</v>
      </c>
      <c r="I40" s="27"/>
      <c r="J40" s="12"/>
      <c r="K40" s="28" t="n">
        <f aca="false">SUMIF('Expense Log'!$A$2:$A$129,"440",'Expense Log'!$L$2:$L$129)</f>
        <v>0</v>
      </c>
      <c r="L40" s="12"/>
    </row>
    <row r="41" customFormat="false" ht="15.75" hidden="false" customHeight="false" outlineLevel="0" collapsed="false">
      <c r="A41" s="23" t="s">
        <v>72</v>
      </c>
      <c r="B41" s="24" t="s">
        <v>73</v>
      </c>
      <c r="C41" s="24"/>
      <c r="D41" s="24"/>
      <c r="E41" s="24"/>
      <c r="F41" s="49" t="s">
        <v>74</v>
      </c>
      <c r="G41" s="25" t="s">
        <v>24</v>
      </c>
      <c r="H41" s="26" t="n">
        <f aca="false">SUMIF('Expense Log'!$A$2:$A$129,"450",'Expense Log'!$J$2:$J$129)</f>
        <v>0</v>
      </c>
      <c r="I41" s="27"/>
      <c r="J41" s="12"/>
      <c r="K41" s="28" t="n">
        <f aca="false">SUMIF('Expense Log'!$A$2:$A$129,"450",'Expense Log'!$L$2:$L$129)</f>
        <v>0</v>
      </c>
      <c r="L41" s="12"/>
    </row>
    <row r="42" customFormat="false" ht="15.75" hidden="false" customHeight="false" outlineLevel="0" collapsed="false">
      <c r="A42" s="23" t="s">
        <v>75</v>
      </c>
      <c r="B42" s="24" t="s">
        <v>76</v>
      </c>
      <c r="C42" s="24"/>
      <c r="D42" s="24"/>
      <c r="E42" s="24"/>
      <c r="F42" s="49" t="s">
        <v>77</v>
      </c>
      <c r="G42" s="25" t="s">
        <v>24</v>
      </c>
      <c r="H42" s="30" t="n">
        <f aca="false">SUMIF('Expense Log'!$A$2:$A$129,"460",'Expense Log'!$J$2:$J$129)</f>
        <v>0</v>
      </c>
      <c r="I42" s="42"/>
      <c r="J42" s="12"/>
      <c r="K42" s="28" t="n">
        <f aca="false">SUMIF('Expense Log'!$A$2:$A$129,"460",'Expense Log'!$L$2:$L$129)</f>
        <v>0</v>
      </c>
      <c r="L42" s="12"/>
    </row>
    <row r="43" customFormat="false" ht="15.75" hidden="false" customHeight="false" outlineLevel="0" collapsed="false">
      <c r="A43" s="23"/>
      <c r="B43" s="24"/>
      <c r="C43" s="33" t="s">
        <v>78</v>
      </c>
      <c r="D43" s="24"/>
      <c r="E43" s="24"/>
      <c r="F43" s="24"/>
      <c r="G43" s="24"/>
      <c r="H43" s="33"/>
      <c r="I43" s="36" t="n">
        <f aca="false">SUM(H36:H42)</f>
        <v>0</v>
      </c>
      <c r="J43" s="12"/>
      <c r="K43" s="41"/>
      <c r="L43" s="12"/>
    </row>
    <row r="44" customFormat="false" ht="15.75" hidden="false" customHeight="false" outlineLevel="0" collapsed="false">
      <c r="A44" s="23"/>
      <c r="B44" s="33"/>
      <c r="C44" s="33"/>
      <c r="D44" s="33"/>
      <c r="E44" s="33"/>
      <c r="F44" s="33"/>
      <c r="G44" s="33"/>
      <c r="H44" s="33"/>
      <c r="I44" s="50"/>
      <c r="J44" s="12"/>
      <c r="K44" s="41"/>
      <c r="L44" s="12"/>
    </row>
    <row r="45" customFormat="false" ht="15.75" hidden="false" customHeight="false" outlineLevel="0" collapsed="false">
      <c r="A45" s="19" t="s">
        <v>79</v>
      </c>
      <c r="B45" s="19"/>
      <c r="C45" s="19"/>
      <c r="D45" s="19"/>
      <c r="E45" s="19"/>
      <c r="F45" s="19"/>
      <c r="G45" s="19"/>
      <c r="H45" s="19"/>
      <c r="I45" s="21"/>
      <c r="J45" s="12"/>
      <c r="K45" s="41"/>
      <c r="L45" s="12"/>
    </row>
    <row r="46" customFormat="false" ht="15.75" hidden="false" customHeight="false" outlineLevel="0" collapsed="false">
      <c r="A46" s="23" t="s">
        <v>80</v>
      </c>
      <c r="B46" s="24" t="s">
        <v>81</v>
      </c>
      <c r="C46" s="24"/>
      <c r="D46" s="24"/>
      <c r="E46" s="24"/>
      <c r="F46" s="49" t="s">
        <v>82</v>
      </c>
      <c r="G46" s="25" t="s">
        <v>24</v>
      </c>
      <c r="H46" s="26" t="n">
        <f aca="false">SUMIF('Expense Log'!$A$2:$A$129,"500",'Expense Log'!$J$2:$J$129)</f>
        <v>0</v>
      </c>
      <c r="I46" s="27"/>
      <c r="J46" s="12"/>
      <c r="K46" s="28" t="n">
        <f aca="false">SUMIF('Expense Log'!$A$2:$A$129,"500",'Expense Log'!$L$2:$L$129)</f>
        <v>0</v>
      </c>
      <c r="L46" s="12"/>
    </row>
    <row r="47" customFormat="false" ht="15.75" hidden="false" customHeight="false" outlineLevel="0" collapsed="false">
      <c r="A47" s="23" t="s">
        <v>83</v>
      </c>
      <c r="B47" s="24" t="s">
        <v>84</v>
      </c>
      <c r="C47" s="24"/>
      <c r="D47" s="24"/>
      <c r="E47" s="24"/>
      <c r="F47" s="49" t="s">
        <v>85</v>
      </c>
      <c r="G47" s="25" t="s">
        <v>24</v>
      </c>
      <c r="H47" s="26" t="n">
        <f aca="false">SUMIF('Expense Log'!$A$2:$A$129,"510",'Expense Log'!$J$2:$J$129)</f>
        <v>0</v>
      </c>
      <c r="I47" s="27"/>
      <c r="J47" s="12"/>
      <c r="K47" s="28" t="n">
        <f aca="false">SUMIF('Expense Log'!$A$2:$A$129,"510",'Expense Log'!$L$2:$L$129)</f>
        <v>0</v>
      </c>
      <c r="L47" s="12"/>
    </row>
    <row r="48" customFormat="false" ht="15.75" hidden="false" customHeight="false" outlineLevel="0" collapsed="false">
      <c r="A48" s="23" t="s">
        <v>86</v>
      </c>
      <c r="B48" s="24" t="s">
        <v>87</v>
      </c>
      <c r="C48" s="24"/>
      <c r="D48" s="24"/>
      <c r="E48" s="24"/>
      <c r="F48" s="49" t="s">
        <v>85</v>
      </c>
      <c r="G48" s="25" t="s">
        <v>24</v>
      </c>
      <c r="H48" s="26" t="n">
        <f aca="false">SUMIF('Expense Log'!$A$2:$A$129,"520",'Expense Log'!$J$2:$J$129)</f>
        <v>0</v>
      </c>
      <c r="I48" s="27"/>
      <c r="J48" s="12"/>
      <c r="K48" s="28" t="n">
        <f aca="false">SUMIF('Expense Log'!$A$2:$A$129,"520",'Expense Log'!$L$2:$L$129)</f>
        <v>0</v>
      </c>
      <c r="L48" s="12"/>
    </row>
    <row r="49" customFormat="false" ht="15.75" hidden="false" customHeight="false" outlineLevel="0" collapsed="false">
      <c r="A49" s="23" t="s">
        <v>88</v>
      </c>
      <c r="B49" s="24" t="s">
        <v>89</v>
      </c>
      <c r="C49" s="24"/>
      <c r="D49" s="24"/>
      <c r="E49" s="24"/>
      <c r="F49" s="49" t="s">
        <v>90</v>
      </c>
      <c r="G49" s="25" t="s">
        <v>24</v>
      </c>
      <c r="H49" s="30" t="n">
        <f aca="false">SUMIF('Expense Log'!$A$2:$A$129,"530",'Expense Log'!$J$2:$J$129)</f>
        <v>0</v>
      </c>
      <c r="I49" s="42"/>
      <c r="J49" s="12"/>
      <c r="K49" s="28" t="n">
        <f aca="false">SUMIF('Expense Log'!$A$2:$A$129,"530",'Expense Log'!$L$2:$L$129)</f>
        <v>0</v>
      </c>
      <c r="L49" s="12"/>
    </row>
    <row r="50" customFormat="false" ht="15.75" hidden="false" customHeight="false" outlineLevel="0" collapsed="false">
      <c r="A50" s="23"/>
      <c r="B50" s="33" t="s">
        <v>91</v>
      </c>
      <c r="C50" s="33"/>
      <c r="D50" s="33"/>
      <c r="E50" s="33"/>
      <c r="F50" s="33"/>
      <c r="G50" s="33"/>
      <c r="H50" s="33"/>
      <c r="I50" s="36" t="n">
        <f aca="false">SUM(H46:H49)</f>
        <v>0</v>
      </c>
      <c r="J50" s="12"/>
      <c r="K50" s="41"/>
      <c r="L50" s="12"/>
    </row>
    <row r="51" customFormat="false" ht="15.75" hidden="false" customHeight="false" outlineLevel="0" collapsed="false">
      <c r="A51" s="23"/>
      <c r="B51" s="33"/>
      <c r="C51" s="33"/>
      <c r="D51" s="33"/>
      <c r="E51" s="33"/>
      <c r="F51" s="33"/>
      <c r="G51" s="33"/>
      <c r="H51" s="33"/>
      <c r="I51" s="50"/>
      <c r="J51" s="12"/>
      <c r="K51" s="41"/>
      <c r="L51" s="12"/>
    </row>
    <row r="52" customFormat="false" ht="15.75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2"/>
      <c r="J52" s="12"/>
      <c r="K52" s="53"/>
      <c r="L52" s="12"/>
    </row>
    <row r="53" customFormat="false" ht="15.75" hidden="false" customHeight="false" outlineLevel="0" collapsed="false">
      <c r="A53" s="54" t="s">
        <v>92</v>
      </c>
      <c r="B53" s="54"/>
      <c r="C53" s="54"/>
      <c r="D53" s="54"/>
      <c r="E53" s="54"/>
      <c r="F53" s="54"/>
      <c r="G53" s="54"/>
      <c r="H53" s="54"/>
      <c r="I53" s="55" t="n">
        <f aca="false">SUM(I20,I26,I33,I43,I50)</f>
        <v>513.61</v>
      </c>
      <c r="J53" s="12"/>
      <c r="K53" s="56" t="n">
        <f aca="false">SUM(K46:K49,K36:K42,K31:K32,K24:K25,K15:K19)</f>
        <v>0</v>
      </c>
      <c r="L53" s="12"/>
    </row>
    <row r="54" customFormat="false" ht="15.75" hidden="false" customHeight="false" outlineLevel="0" collapsed="false">
      <c r="A54" s="51"/>
      <c r="B54" s="51"/>
      <c r="C54" s="51"/>
      <c r="D54" s="51"/>
      <c r="E54" s="51"/>
      <c r="F54" s="51"/>
      <c r="G54" s="51"/>
      <c r="H54" s="51"/>
      <c r="I54" s="57"/>
      <c r="J54" s="12"/>
      <c r="K54" s="12"/>
      <c r="L54" s="12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8"/>
      <c r="J55" s="58"/>
      <c r="K55" s="58"/>
      <c r="L55" s="58"/>
    </row>
    <row r="56" customFormat="false" ht="15.75" hidden="false" customHeight="false" outlineLevel="0" collapsed="false">
      <c r="A56" s="5"/>
      <c r="B56" s="5" t="s">
        <v>93</v>
      </c>
      <c r="C56" s="5"/>
      <c r="D56" s="5"/>
      <c r="E56" s="5"/>
      <c r="F56" s="5"/>
      <c r="G56" s="5"/>
      <c r="H56" s="5"/>
      <c r="I56" s="9" t="s">
        <v>94</v>
      </c>
      <c r="J56" s="9"/>
      <c r="K56" s="9"/>
      <c r="L56" s="58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8"/>
      <c r="L57" s="58"/>
    </row>
    <row r="58" customFormat="false" ht="15.75" hidden="false" customHeight="false" outlineLevel="0" collapsed="false">
      <c r="A58" s="5"/>
      <c r="B58" s="7"/>
      <c r="C58" s="7"/>
      <c r="D58" s="7"/>
      <c r="E58" s="5"/>
      <c r="F58" s="7"/>
      <c r="G58" s="7"/>
      <c r="H58" s="5"/>
      <c r="I58" s="20"/>
      <c r="J58" s="20"/>
      <c r="K58" s="20"/>
      <c r="L58" s="58"/>
    </row>
    <row r="59" customFormat="false" ht="15.75" hidden="false" customHeight="false" outlineLevel="0" collapsed="false">
      <c r="A59" s="5"/>
      <c r="B59" s="9" t="s">
        <v>95</v>
      </c>
      <c r="C59" s="9"/>
      <c r="D59" s="9"/>
      <c r="E59" s="5"/>
      <c r="F59" s="9" t="s">
        <v>96</v>
      </c>
      <c r="G59" s="9"/>
      <c r="H59" s="5"/>
      <c r="I59" s="5"/>
      <c r="J59" s="5"/>
      <c r="K59" s="59" t="s">
        <v>97</v>
      </c>
      <c r="L59" s="58"/>
    </row>
    <row r="60" customFormat="false" ht="15.75" hidden="false" customHeight="false" outlineLevel="0" collapsed="false">
      <c r="A60" s="5"/>
      <c r="B60" s="9"/>
      <c r="C60" s="9"/>
      <c r="D60" s="9"/>
      <c r="E60" s="5"/>
      <c r="F60" s="9"/>
      <c r="G60" s="5"/>
      <c r="H60" s="5"/>
      <c r="I60" s="5"/>
      <c r="J60" s="5"/>
      <c r="K60" s="58"/>
      <c r="L60" s="58"/>
    </row>
    <row r="61" customFormat="false" ht="15.75" hidden="false" customHeight="true" outlineLevel="0" collapsed="false">
      <c r="A61" s="60"/>
      <c r="B61" s="61" t="s">
        <v>98</v>
      </c>
      <c r="C61" s="61"/>
      <c r="D61" s="61"/>
      <c r="E61" s="61"/>
      <c r="F61" s="61"/>
      <c r="G61" s="61"/>
      <c r="H61" s="61"/>
      <c r="I61" s="61"/>
      <c r="J61" s="5"/>
      <c r="K61" s="62"/>
      <c r="L61" s="5"/>
    </row>
    <row r="62" customFormat="false" ht="15.75" hidden="false" customHeight="false" outlineLevel="0" collapsed="false">
      <c r="A62" s="60"/>
      <c r="B62" s="61"/>
      <c r="C62" s="61"/>
      <c r="D62" s="61"/>
      <c r="E62" s="61"/>
      <c r="F62" s="61"/>
      <c r="G62" s="61"/>
      <c r="H62" s="61"/>
      <c r="I62" s="61"/>
      <c r="J62" s="5"/>
      <c r="K62" s="63"/>
      <c r="L62" s="5"/>
    </row>
    <row r="63" customFormat="false" ht="15.75" hidden="false" customHeight="false" outlineLevel="0" collapsed="false">
      <c r="A63" s="60"/>
      <c r="B63" s="60" t="s">
        <v>99</v>
      </c>
      <c r="C63" s="60"/>
      <c r="D63" s="60"/>
      <c r="E63" s="60"/>
      <c r="F63" s="60"/>
      <c r="G63" s="60"/>
      <c r="H63" s="60"/>
      <c r="I63" s="60"/>
      <c r="J63" s="5"/>
      <c r="K63" s="63"/>
      <c r="L63" s="5"/>
    </row>
    <row r="64" customFormat="false" ht="15.75" hidden="false" customHeight="false" outlineLevel="0" collapsed="false">
      <c r="A64" s="60"/>
      <c r="B64" s="7"/>
      <c r="C64" s="7"/>
      <c r="D64" s="7"/>
      <c r="E64" s="60"/>
      <c r="F64" s="7"/>
      <c r="G64" s="7"/>
      <c r="H64" s="60"/>
      <c r="I64" s="60"/>
      <c r="J64" s="5"/>
      <c r="K64" s="64" t="s">
        <v>100</v>
      </c>
      <c r="L64" s="5"/>
    </row>
    <row r="65" customFormat="false" ht="15.75" hidden="false" customHeight="false" outlineLevel="0" collapsed="false">
      <c r="A65" s="60"/>
      <c r="B65" s="65" t="s">
        <v>101</v>
      </c>
      <c r="C65" s="65"/>
      <c r="D65" s="65"/>
      <c r="E65" s="60"/>
      <c r="F65" s="65" t="s">
        <v>102</v>
      </c>
      <c r="G65" s="65"/>
      <c r="H65" s="60"/>
      <c r="I65" s="60"/>
      <c r="J65" s="5"/>
      <c r="K65" s="66" t="s">
        <v>103</v>
      </c>
      <c r="L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5.75" hidden="false" customHeight="false" outlineLevel="0" collapsed="false">
      <c r="A67" s="5"/>
      <c r="B67" s="7"/>
      <c r="C67" s="7"/>
      <c r="D67" s="7"/>
      <c r="E67" s="5"/>
      <c r="F67" s="7"/>
      <c r="G67" s="7"/>
      <c r="H67" s="7"/>
      <c r="I67" s="5"/>
      <c r="J67" s="5"/>
      <c r="K67" s="67"/>
      <c r="L67" s="5"/>
    </row>
    <row r="68" customFormat="false" ht="15.75" hidden="false" customHeight="false" outlineLevel="0" collapsed="false">
      <c r="A68" s="5"/>
      <c r="B68" s="9" t="s">
        <v>104</v>
      </c>
      <c r="C68" s="9"/>
      <c r="D68" s="9"/>
      <c r="E68" s="5"/>
      <c r="F68" s="9" t="s">
        <v>105</v>
      </c>
      <c r="G68" s="9"/>
      <c r="H68" s="9"/>
      <c r="I68" s="5"/>
      <c r="J68" s="5"/>
      <c r="K68" s="5"/>
      <c r="L68" s="5"/>
    </row>
  </sheetData>
  <mergeCells count="45">
    <mergeCell ref="A1:L1"/>
    <mergeCell ref="A2:L2"/>
    <mergeCell ref="A3:L3"/>
    <mergeCell ref="A5:B5"/>
    <mergeCell ref="C5:D5"/>
    <mergeCell ref="F5:G5"/>
    <mergeCell ref="I5:K5"/>
    <mergeCell ref="A6:B6"/>
    <mergeCell ref="E6:F6"/>
    <mergeCell ref="J6:K6"/>
    <mergeCell ref="A7:B7"/>
    <mergeCell ref="C7:F7"/>
    <mergeCell ref="G7:H7"/>
    <mergeCell ref="I7:K7"/>
    <mergeCell ref="A8:B8"/>
    <mergeCell ref="C8:D8"/>
    <mergeCell ref="E8:F8"/>
    <mergeCell ref="G8:K8"/>
    <mergeCell ref="J11:L11"/>
    <mergeCell ref="C12:F12"/>
    <mergeCell ref="J12:L12"/>
    <mergeCell ref="B13:I13"/>
    <mergeCell ref="A14:C14"/>
    <mergeCell ref="A23:H23"/>
    <mergeCell ref="D27:E27"/>
    <mergeCell ref="A30:H30"/>
    <mergeCell ref="A35:H35"/>
    <mergeCell ref="A45:H45"/>
    <mergeCell ref="B50:H50"/>
    <mergeCell ref="A53:H53"/>
    <mergeCell ref="I56:K56"/>
    <mergeCell ref="B58:D58"/>
    <mergeCell ref="F58:G58"/>
    <mergeCell ref="I58:K58"/>
    <mergeCell ref="B59:D59"/>
    <mergeCell ref="F59:G59"/>
    <mergeCell ref="B61:I62"/>
    <mergeCell ref="B64:D64"/>
    <mergeCell ref="F64:G64"/>
    <mergeCell ref="B65:D65"/>
    <mergeCell ref="F65:G65"/>
    <mergeCell ref="B67:D67"/>
    <mergeCell ref="F67:H67"/>
    <mergeCell ref="B68:D68"/>
    <mergeCell ref="F68:H6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4.86"/>
    <col collapsed="false" customWidth="true" hidden="false" outlineLevel="0" max="3" min="3" style="0" width="23.71"/>
    <col collapsed="false" customWidth="true" hidden="false" outlineLevel="0" max="4" min="4" style="0" width="10.71"/>
    <col collapsed="false" customWidth="true" hidden="false" outlineLevel="0" max="5" min="5" style="0" width="38.9"/>
    <col collapsed="false" customWidth="true" hidden="false" outlineLevel="0" max="6" min="6" style="0" width="10.84"/>
    <col collapsed="false" customWidth="true" hidden="false" outlineLevel="0" max="7" min="7" style="0" width="11.3"/>
    <col collapsed="false" customWidth="true" hidden="false" outlineLevel="0" max="8" min="8" style="0" width="11.66"/>
    <col collapsed="false" customWidth="true" hidden="false" outlineLevel="0" max="9" min="9" style="0" width="12.22"/>
    <col collapsed="false" customWidth="true" hidden="false" outlineLevel="0" max="10" min="10" style="0" width="13.06"/>
    <col collapsed="false" customWidth="true" hidden="false" outlineLevel="0" max="11" min="11" style="0" width="10.29"/>
    <col collapsed="false" customWidth="true" hidden="false" outlineLevel="0" max="1025" min="12" style="0" width="14.43"/>
  </cols>
  <sheetData>
    <row r="1" customFormat="false" ht="54" hidden="false" customHeight="true" outlineLevel="0" collapsed="false">
      <c r="A1" s="68" t="s">
        <v>15</v>
      </c>
      <c r="B1" s="69" t="s">
        <v>106</v>
      </c>
      <c r="C1" s="70" t="s">
        <v>107</v>
      </c>
      <c r="D1" s="69" t="s">
        <v>108</v>
      </c>
      <c r="E1" s="70" t="s">
        <v>109</v>
      </c>
      <c r="F1" s="71" t="s">
        <v>110</v>
      </c>
      <c r="G1" s="69" t="s">
        <v>111</v>
      </c>
      <c r="H1" s="69" t="s">
        <v>112</v>
      </c>
      <c r="I1" s="69" t="s">
        <v>113</v>
      </c>
      <c r="J1" s="72" t="s">
        <v>114</v>
      </c>
      <c r="K1" s="73" t="s">
        <v>115</v>
      </c>
    </row>
    <row r="2" customFormat="false" ht="15.75" hidden="false" customHeight="false" outlineLevel="0" collapsed="false">
      <c r="A2" s="74" t="n">
        <v>190</v>
      </c>
      <c r="B2" s="74" t="s">
        <v>116</v>
      </c>
      <c r="C2" s="74" t="s">
        <v>117</v>
      </c>
      <c r="D2" s="74"/>
      <c r="E2" s="74" t="s">
        <v>118</v>
      </c>
      <c r="F2" s="75" t="n">
        <v>1</v>
      </c>
      <c r="G2" s="74" t="n">
        <v>513.61</v>
      </c>
      <c r="H2" s="75" t="s">
        <v>119</v>
      </c>
      <c r="I2" s="74" t="n">
        <v>1</v>
      </c>
      <c r="J2" s="76" t="n">
        <f aca="false">IF(G2="","",TRUNC(ROUND(G2*I2,2),2))</f>
        <v>513.61</v>
      </c>
      <c r="K2" s="77" t="n">
        <f aca="false">IF(H2="CAD",TRUNC(ROUND(G2*0.05,2),2),"-")</f>
        <v>25.68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2019-08-27T09:42:09Z</dcterms:modified>
  <cp:revision>1</cp:revision>
  <dc:subject/>
  <dc:title/>
</cp:coreProperties>
</file>