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asyUI集合包\easyUI参考文档\"/>
    </mc:Choice>
  </mc:AlternateContent>
  <xr:revisionPtr revIDLastSave="0" documentId="13_ncr:1_{F2EF86DA-2F48-4AC6-94A4-C2532AD863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  <c r="B91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10" i="1"/>
  <c r="C114" i="1"/>
  <c r="U81" i="1"/>
  <c r="T93" i="1" s="1"/>
  <c r="L81" i="1"/>
  <c r="B99" i="1"/>
  <c r="B80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18" i="1"/>
  <c r="B70" i="1"/>
  <c r="B71" i="1"/>
  <c r="B72" i="1"/>
  <c r="B73" i="1"/>
  <c r="B69" i="1"/>
  <c r="B25" i="1"/>
  <c r="B26" i="1"/>
  <c r="B27" i="1"/>
  <c r="B28" i="1"/>
  <c r="B24" i="1"/>
  <c r="B68" i="1"/>
  <c r="K4" i="1"/>
  <c r="K5" i="1"/>
  <c r="K6" i="1"/>
  <c r="K7" i="1"/>
  <c r="K8" i="1"/>
  <c r="K9" i="1"/>
  <c r="K10" i="1"/>
  <c r="K11" i="1"/>
  <c r="K12" i="1"/>
  <c r="K13" i="1"/>
  <c r="K3" i="1"/>
  <c r="K49" i="1"/>
  <c r="K50" i="1"/>
  <c r="K51" i="1"/>
  <c r="K52" i="1"/>
  <c r="K53" i="1"/>
  <c r="K54" i="1"/>
  <c r="K55" i="1"/>
  <c r="K56" i="1"/>
  <c r="K57" i="1"/>
  <c r="K58" i="1"/>
  <c r="K48" i="1"/>
  <c r="B63" i="1"/>
  <c r="B64" i="1"/>
  <c r="B65" i="1"/>
  <c r="B66" i="1"/>
  <c r="B67" i="1"/>
  <c r="B48" i="1"/>
  <c r="B19" i="1"/>
  <c r="B49" i="1"/>
  <c r="B50" i="1"/>
  <c r="B51" i="1"/>
  <c r="B52" i="1"/>
  <c r="B53" i="1"/>
  <c r="B54" i="1"/>
  <c r="B55" i="1"/>
  <c r="B56" i="1"/>
  <c r="B57" i="1"/>
  <c r="B58" i="1"/>
  <c r="B34" i="1"/>
  <c r="B35" i="1"/>
  <c r="B36" i="1"/>
  <c r="B37" i="1"/>
  <c r="B38" i="1"/>
  <c r="B39" i="1"/>
  <c r="B40" i="1"/>
  <c r="B41" i="1"/>
  <c r="B42" i="1"/>
  <c r="B43" i="1"/>
  <c r="B3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8" i="1"/>
  <c r="B20" i="1"/>
  <c r="B21" i="1"/>
  <c r="B22" i="1"/>
  <c r="B23" i="1"/>
  <c r="B18" i="1"/>
  <c r="B3" i="1"/>
  <c r="B4" i="1"/>
  <c r="B5" i="1"/>
  <c r="B6" i="1"/>
  <c r="B7" i="1"/>
  <c r="B8" i="1"/>
  <c r="B9" i="1"/>
  <c r="B10" i="1"/>
  <c r="B11" i="1"/>
  <c r="B12" i="1"/>
  <c r="B13" i="1"/>
  <c r="B98" i="1" l="1"/>
  <c r="T83" i="1"/>
  <c r="T100" i="1"/>
  <c r="T91" i="1"/>
  <c r="T84" i="1"/>
  <c r="T82" i="1"/>
  <c r="T90" i="1"/>
  <c r="T98" i="1"/>
  <c r="T80" i="1"/>
  <c r="T97" i="1"/>
  <c r="T88" i="1"/>
  <c r="T101" i="1"/>
  <c r="T99" i="1"/>
  <c r="T81" i="1"/>
  <c r="T89" i="1"/>
  <c r="T79" i="1"/>
  <c r="T96" i="1"/>
  <c r="T87" i="1"/>
  <c r="T86" i="1"/>
  <c r="T92" i="1"/>
  <c r="T95" i="1"/>
  <c r="T104" i="1"/>
  <c r="T85" i="1"/>
  <c r="T102" i="1"/>
  <c r="T94" i="1"/>
  <c r="T103" i="1"/>
  <c r="K102" i="1"/>
  <c r="K93" i="1"/>
  <c r="K101" i="1"/>
  <c r="K92" i="1"/>
  <c r="K99" i="1"/>
  <c r="K90" i="1"/>
  <c r="K82" i="1"/>
  <c r="K79" i="1"/>
  <c r="K89" i="1"/>
  <c r="K104" i="1"/>
  <c r="K96" i="1"/>
  <c r="K88" i="1"/>
  <c r="K80" i="1"/>
  <c r="K85" i="1"/>
  <c r="K100" i="1"/>
  <c r="K84" i="1"/>
  <c r="K91" i="1"/>
  <c r="K83" i="1"/>
  <c r="K98" i="1"/>
  <c r="K97" i="1"/>
  <c r="K81" i="1"/>
  <c r="K103" i="1"/>
  <c r="K95" i="1"/>
  <c r="K87" i="1"/>
  <c r="K94" i="1"/>
  <c r="K86" i="1"/>
  <c r="B93" i="1"/>
  <c r="B92" i="1"/>
  <c r="B101" i="1"/>
  <c r="B85" i="1"/>
  <c r="B90" i="1"/>
  <c r="B100" i="1"/>
  <c r="B83" i="1"/>
  <c r="B82" i="1"/>
  <c r="B97" i="1"/>
  <c r="B81" i="1"/>
  <c r="B88" i="1"/>
  <c r="B103" i="1"/>
  <c r="B95" i="1"/>
  <c r="B87" i="1"/>
  <c r="B89" i="1"/>
  <c r="B104" i="1"/>
  <c r="B96" i="1"/>
  <c r="B102" i="1"/>
  <c r="B94" i="1"/>
  <c r="B86" i="1"/>
  <c r="B84" i="1"/>
  <c r="B79" i="1"/>
</calcChain>
</file>

<file path=xl/sharedStrings.xml><?xml version="1.0" encoding="utf-8"?>
<sst xmlns="http://schemas.openxmlformats.org/spreadsheetml/2006/main" count="71" uniqueCount="29">
  <si>
    <t>process</t>
    <phoneticPr fontId="1" type="noConversion"/>
  </si>
  <si>
    <t>putout</t>
    <phoneticPr fontId="1" type="noConversion"/>
  </si>
  <si>
    <t>easeInOut</t>
    <phoneticPr fontId="1" type="noConversion"/>
  </si>
  <si>
    <t>output</t>
    <phoneticPr fontId="1" type="noConversion"/>
  </si>
  <si>
    <t>shock</t>
    <phoneticPr fontId="1" type="noConversion"/>
  </si>
  <si>
    <t>linear</t>
    <phoneticPr fontId="1" type="noConversion"/>
  </si>
  <si>
    <t>-</t>
    <phoneticPr fontId="1" type="noConversion"/>
  </si>
  <si>
    <t>easeInBack</t>
    <phoneticPr fontId="1" type="noConversion"/>
  </si>
  <si>
    <t>easeOutBack</t>
    <phoneticPr fontId="1" type="noConversion"/>
  </si>
  <si>
    <t>easeInOutBack</t>
    <phoneticPr fontId="1" type="noConversion"/>
  </si>
  <si>
    <t>parm</t>
  </si>
  <si>
    <t>parm</t>
    <phoneticPr fontId="1" type="noConversion"/>
  </si>
  <si>
    <t>parm[1]</t>
    <phoneticPr fontId="1" type="noConversion"/>
  </si>
  <si>
    <t>shockTo</t>
    <phoneticPr fontId="1" type="noConversion"/>
  </si>
  <si>
    <t>easeInElastic</t>
    <phoneticPr fontId="1" type="noConversion"/>
  </si>
  <si>
    <t>parm[2]</t>
    <phoneticPr fontId="1" type="noConversion"/>
  </si>
  <si>
    <t>自动求得</t>
    <phoneticPr fontId="1" type="noConversion"/>
  </si>
  <si>
    <t>easeOutElastic</t>
    <phoneticPr fontId="1" type="noConversion"/>
  </si>
  <si>
    <t>easeInOutElastic</t>
    <phoneticPr fontId="1" type="noConversion"/>
  </si>
  <si>
    <t>更多可能</t>
    <phoneticPr fontId="1" type="noConversion"/>
  </si>
  <si>
    <t>easeIn</t>
    <phoneticPr fontId="1" type="noConversion"/>
  </si>
  <si>
    <t>easeOut</t>
    <phoneticPr fontId="1" type="noConversion"/>
  </si>
  <si>
    <t>什么是缓动函数</t>
    <phoneticPr fontId="1" type="noConversion"/>
  </si>
  <si>
    <t>假如说，我们要设定一个动画，这个动画 5 秒后结束，那么我们需要确定 某个时刻这个动画进行了多少，我们就需要一个计时器</t>
    <phoneticPr fontId="1" type="noConversion"/>
  </si>
  <si>
    <t>记录 动画开始时间  和 现在的时间。如果我们设 开始时间为  s，现在时间为 t，而动画的总时长是 d</t>
    <phoneticPr fontId="1" type="noConversion"/>
  </si>
  <si>
    <t>那么有，动画进度百分比 r = (t-s)/d</t>
    <phoneticPr fontId="1" type="noConversion"/>
  </si>
  <si>
    <t>而 r，就是此excel表里的 缓动函数的 x值，也就是横坐标</t>
    <phoneticPr fontId="1" type="noConversion"/>
  </si>
  <si>
    <t>最终经过函数矫正 输出 y 作为实际的 动画进行程度 来进行动画</t>
    <phoneticPr fontId="1" type="noConversion"/>
  </si>
  <si>
    <t>比如你计算 r = 0.2 按理说动画应该到20%了，函数矫正为 负的(比如easeInBack)，那么就表现为向反方向进行动画，最终回到1，有弹性效果，更生动！缓动函数，试了才知道多好哦！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</si>
</sst>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ease</a:t>
            </a:r>
            <a:r>
              <a:rPr lang="en-US" altLang="zh-CN" baseline="0"/>
              <a:t>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curve!$B$3:$B$13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1.0000000000000002E-3</c:v>
                </c:pt>
                <c:pt idx="2">
                  <c:v>8.0000000000000019E-3</c:v>
                </c:pt>
                <c:pt idx="3">
                  <c:v>2.7E-2</c:v>
                </c:pt>
                <c:pt idx="4">
                  <c:v>6.4000000000000015E-2</c:v>
                </c:pt>
                <c:pt idx="5">
                  <c:v>0.125</c:v>
                </c:pt>
                <c:pt idx="6">
                  <c:v>0.216</c:v>
                </c:pt>
                <c:pt idx="7">
                  <c:v>0.34299999999999992</c:v>
                </c:pt>
                <c:pt idx="8">
                  <c:v>0.51200000000000012</c:v>
                </c:pt>
                <c:pt idx="9">
                  <c:v>0.72900000000000009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D-4945-829A-1F84173C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2496"/>
        <c:axId val="122846256"/>
      </c:scatterChart>
      <c:valAx>
        <c:axId val="12285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46256"/>
        <c:crosses val="autoZero"/>
        <c:crossBetween val="midCat"/>
        <c:majorUnit val="0.2"/>
        <c:minorUnit val="0.2"/>
      </c:valAx>
      <c:valAx>
        <c:axId val="12284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2496"/>
        <c:crosses val="autoZero"/>
        <c:crossBetween val="midCat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easeInElastic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curve!$A$79:$A$104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curve!$B$79:$B$104</c:f>
              <c:numCache>
                <c:formatCode>General</c:formatCode>
                <c:ptCount val="26"/>
                <c:pt idx="0">
                  <c:v>-4.8828124999999886E-4</c:v>
                </c:pt>
                <c:pt idx="1">
                  <c:v>3.9819371937598562E-4</c:v>
                </c:pt>
                <c:pt idx="2">
                  <c:v>1.5532959233347287E-3</c:v>
                </c:pt>
                <c:pt idx="3">
                  <c:v>2.0495862586114655E-3</c:v>
                </c:pt>
                <c:pt idx="4">
                  <c:v>9.1480894083468764E-4</c:v>
                </c:pt>
                <c:pt idx="5">
                  <c:v>-1.9531249999999881E-3</c:v>
                </c:pt>
                <c:pt idx="6">
                  <c:v>-5.0416933479366516E-3</c:v>
                </c:pt>
                <c:pt idx="7">
                  <c:v>-5.5022671888222546E-3</c:v>
                </c:pt>
                <c:pt idx="8">
                  <c:v>-9.380599516087641E-4</c:v>
                </c:pt>
                <c:pt idx="9">
                  <c:v>7.9235339470099132E-3</c:v>
                </c:pt>
                <c:pt idx="10">
                  <c:v>1.5625E-2</c:v>
                </c:pt>
                <c:pt idx="11">
                  <c:v>1.3795673881730891E-2</c:v>
                </c:pt>
                <c:pt idx="12">
                  <c:v>-2.8436660180666635E-3</c:v>
                </c:pt>
                <c:pt idx="13">
                  <c:v>-2.9041140331348376E-2</c:v>
                </c:pt>
                <c:pt idx="14">
                  <c:v>-4.6331078841394625E-2</c:v>
                </c:pt>
                <c:pt idx="15">
                  <c:v>-3.125E-2</c:v>
                </c:pt>
                <c:pt idx="16">
                  <c:v>2.5484398040062899E-2</c:v>
                </c:pt>
                <c:pt idx="17">
                  <c:v>9.9410939093422815E-2</c:v>
                </c:pt>
                <c:pt idx="18">
                  <c:v>0.13117352055113368</c:v>
                </c:pt>
                <c:pt idx="19">
                  <c:v>5.8547772213419766E-2</c:v>
                </c:pt>
                <c:pt idx="20">
                  <c:v>-0.12500000000000022</c:v>
                </c:pt>
                <c:pt idx="21">
                  <c:v>-0.3226683742679457</c:v>
                </c:pt>
                <c:pt idx="22">
                  <c:v>-0.35214510008462391</c:v>
                </c:pt>
                <c:pt idx="23">
                  <c:v>-6.0035836902960348E-2</c:v>
                </c:pt>
                <c:pt idx="24">
                  <c:v>0.50710617260863411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0-486E-9BEC-4B1B6ADA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easeOutElastic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curve!$J$79:$J$104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curve!$K$79:$K$104</c:f>
              <c:numCache>
                <c:formatCode>General</c:formatCode>
                <c:ptCount val="26"/>
                <c:pt idx="0">
                  <c:v>0</c:v>
                </c:pt>
                <c:pt idx="1">
                  <c:v>0.49289382739136534</c:v>
                </c:pt>
                <c:pt idx="2">
                  <c:v>1.0600358369029608</c:v>
                </c:pt>
                <c:pt idx="3">
                  <c:v>1.3521451000846239</c:v>
                </c:pt>
                <c:pt idx="4">
                  <c:v>1.3226683742679457</c:v>
                </c:pt>
                <c:pt idx="5">
                  <c:v>1.125</c:v>
                </c:pt>
                <c:pt idx="6">
                  <c:v>0.94145222778658022</c:v>
                </c:pt>
                <c:pt idx="7">
                  <c:v>0.86882647944886626</c:v>
                </c:pt>
                <c:pt idx="8">
                  <c:v>0.9005890609065772</c:v>
                </c:pt>
                <c:pt idx="9">
                  <c:v>0.97451560195993714</c:v>
                </c:pt>
                <c:pt idx="10">
                  <c:v>1.03125</c:v>
                </c:pt>
                <c:pt idx="11">
                  <c:v>1.0463310788413946</c:v>
                </c:pt>
                <c:pt idx="12">
                  <c:v>1.0290411403313484</c:v>
                </c:pt>
                <c:pt idx="13">
                  <c:v>1.0028436660180666</c:v>
                </c:pt>
                <c:pt idx="14">
                  <c:v>0.98620432611826914</c:v>
                </c:pt>
                <c:pt idx="15">
                  <c:v>0.984375</c:v>
                </c:pt>
                <c:pt idx="16">
                  <c:v>0.99207646605299005</c:v>
                </c:pt>
                <c:pt idx="17">
                  <c:v>1.0009380599516087</c:v>
                </c:pt>
                <c:pt idx="18">
                  <c:v>1.0055022671888223</c:v>
                </c:pt>
                <c:pt idx="19">
                  <c:v>1.0050416933479367</c:v>
                </c:pt>
                <c:pt idx="20">
                  <c:v>1.001953125</c:v>
                </c:pt>
                <c:pt idx="21">
                  <c:v>0.99908519105916527</c:v>
                </c:pt>
                <c:pt idx="22">
                  <c:v>0.99795041374138849</c:v>
                </c:pt>
                <c:pt idx="23">
                  <c:v>0.99844670407666525</c:v>
                </c:pt>
                <c:pt idx="24">
                  <c:v>0.99960180628062401</c:v>
                </c:pt>
                <c:pt idx="25">
                  <c:v>1.00048828125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E-4FF9-BCD3-A04EA8AA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easeInOutElastic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curve!$S$79:$S$104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curve!$T$79:$T$104</c:f>
              <c:numCache>
                <c:formatCode>General</c:formatCode>
                <c:ptCount val="26"/>
                <c:pt idx="0">
                  <c:v>-7.8124999999999965E-3</c:v>
                </c:pt>
                <c:pt idx="1">
                  <c:v>-2.0166773391746599E-2</c:v>
                </c:pt>
                <c:pt idx="2">
                  <c:v>-2.2009068755288977E-2</c:v>
                </c:pt>
                <c:pt idx="3">
                  <c:v>-3.7522398064350608E-3</c:v>
                </c:pt>
                <c:pt idx="4">
                  <c:v>3.1694135788039708E-2</c:v>
                </c:pt>
                <c:pt idx="5">
                  <c:v>6.25E-2</c:v>
                </c:pt>
                <c:pt idx="6">
                  <c:v>5.5182695526923592E-2</c:v>
                </c:pt>
                <c:pt idx="7">
                  <c:v>-1.1374664072266824E-2</c:v>
                </c:pt>
                <c:pt idx="8">
                  <c:v>-0.11616456132539346</c:v>
                </c:pt>
                <c:pt idx="9">
                  <c:v>-0.18532431536557847</c:v>
                </c:pt>
                <c:pt idx="10">
                  <c:v>-0.12499999999999992</c:v>
                </c:pt>
                <c:pt idx="11">
                  <c:v>0.10193759216025153</c:v>
                </c:pt>
                <c:pt idx="12">
                  <c:v>0.39764375637369082</c:v>
                </c:pt>
                <c:pt idx="13">
                  <c:v>0.74644691369568295</c:v>
                </c:pt>
                <c:pt idx="14">
                  <c:v>1.1760725500423121</c:v>
                </c:pt>
                <c:pt idx="15">
                  <c:v>1.0625</c:v>
                </c:pt>
                <c:pt idx="16">
                  <c:v>0.93441323972443313</c:v>
                </c:pt>
                <c:pt idx="17">
                  <c:v>0.98725780097996862</c:v>
                </c:pt>
                <c:pt idx="18">
                  <c:v>1.0231655394206973</c:v>
                </c:pt>
                <c:pt idx="19">
                  <c:v>1.0014218330090334</c:v>
                </c:pt>
                <c:pt idx="20">
                  <c:v>0.9921875</c:v>
                </c:pt>
                <c:pt idx="21">
                  <c:v>1.0004690299758043</c:v>
                </c:pt>
                <c:pt idx="22">
                  <c:v>1.0025208466739683</c:v>
                </c:pt>
                <c:pt idx="23">
                  <c:v>0.99954259552958269</c:v>
                </c:pt>
                <c:pt idx="24">
                  <c:v>0.99922335203833268</c:v>
                </c:pt>
                <c:pt idx="25">
                  <c:v>1.000244140625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8-4DED-9087-D6336034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更多可能</a:t>
            </a:r>
            <a:endParaRPr lang="en-US" altLang="zh-CN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curve!$A$110:$A$135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curve!$B$110:$B$135</c:f>
              <c:numCache>
                <c:formatCode>General</c:formatCode>
                <c:ptCount val="26"/>
                <c:pt idx="0">
                  <c:v>1</c:v>
                </c:pt>
                <c:pt idx="1">
                  <c:v>0.98502970024523384</c:v>
                </c:pt>
                <c:pt idx="2">
                  <c:v>0.93617365129149988</c:v>
                </c:pt>
                <c:pt idx="3">
                  <c:v>0.85336994472744854</c:v>
                </c:pt>
                <c:pt idx="4">
                  <c:v>0.7415742375882548</c:v>
                </c:pt>
                <c:pt idx="5">
                  <c:v>0.60917180107525137</c:v>
                </c:pt>
                <c:pt idx="6">
                  <c:v>0.46684520620979442</c:v>
                </c:pt>
                <c:pt idx="7">
                  <c:v>0.3264702317788768</c:v>
                </c:pt>
                <c:pt idx="8">
                  <c:v>0.19995793489646851</c:v>
                </c:pt>
                <c:pt idx="9">
                  <c:v>9.8110945812471706E-2</c:v>
                </c:pt>
                <c:pt idx="10">
                  <c:v>2.9660311009432005E-2</c:v>
                </c:pt>
                <c:pt idx="11">
                  <c:v>7.0750095820093506E-4</c:v>
                </c:pt>
                <c:pt idx="12">
                  <c:v>1.485336354839617E-2</c:v>
                </c:pt>
                <c:pt idx="13">
                  <c:v>7.452468991805572E-2</c:v>
                </c:pt>
                <c:pt idx="14">
                  <c:v>0.18528013303557656</c:v>
                </c:pt>
                <c:pt idx="15">
                  <c:v>0.37483746199508317</c:v>
                </c:pt>
                <c:pt idx="16">
                  <c:v>0.60581341697039015</c:v>
                </c:pt>
                <c:pt idx="17">
                  <c:v>0.21425920049182556</c:v>
                </c:pt>
                <c:pt idx="18">
                  <c:v>6.0053467909508385E-2</c:v>
                </c:pt>
                <c:pt idx="19">
                  <c:v>3.726487895803654E-3</c:v>
                </c:pt>
                <c:pt idx="20">
                  <c:v>9.9861618128000984E-3</c:v>
                </c:pt>
                <c:pt idx="21">
                  <c:v>6.0876180850539696E-2</c:v>
                </c:pt>
                <c:pt idx="22">
                  <c:v>0.1757708453833936</c:v>
                </c:pt>
                <c:pt idx="23">
                  <c:v>7.9219372289161205E-2</c:v>
                </c:pt>
                <c:pt idx="24">
                  <c:v>8.0841565021407824E-3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E-4BDE-8385-80C8C54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easeOut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curve!$J$3:$J$13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curve!$K$3:$K$13</c:f>
              <c:numCache>
                <c:formatCode>General</c:formatCode>
                <c:ptCount val="11"/>
                <c:pt idx="0">
                  <c:v>0</c:v>
                </c:pt>
                <c:pt idx="1">
                  <c:v>0.27099999999999991</c:v>
                </c:pt>
                <c:pt idx="2">
                  <c:v>0.48799999999999988</c:v>
                </c:pt>
                <c:pt idx="3">
                  <c:v>0.65700000000000003</c:v>
                </c:pt>
                <c:pt idx="4">
                  <c:v>0.78400000000000003</c:v>
                </c:pt>
                <c:pt idx="5">
                  <c:v>0.875</c:v>
                </c:pt>
                <c:pt idx="6">
                  <c:v>0.93599999999999994</c:v>
                </c:pt>
                <c:pt idx="7">
                  <c:v>0.97299999999999998</c:v>
                </c:pt>
                <c:pt idx="8">
                  <c:v>0.99199999999999999</c:v>
                </c:pt>
                <c:pt idx="9">
                  <c:v>0.999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8-4A02-9B12-E7B6433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3488"/>
        <c:axId val="200232272"/>
      </c:scatterChart>
      <c:valAx>
        <c:axId val="200253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32272"/>
        <c:crosses val="autoZero"/>
        <c:crossBetween val="midCat"/>
        <c:majorUnit val="0.2"/>
        <c:minorUnit val="0.2"/>
      </c:valAx>
      <c:valAx>
        <c:axId val="20023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53488"/>
        <c:crosses val="autoZero"/>
        <c:crossBetween val="midCat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easeInOut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curve!$A$18:$A$28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curve!$B$18:$B$28</c:f>
              <c:numCache>
                <c:formatCode>General</c:formatCode>
                <c:ptCount val="11"/>
                <c:pt idx="0">
                  <c:v>0</c:v>
                </c:pt>
                <c:pt idx="1">
                  <c:v>4.000000000000001E-3</c:v>
                </c:pt>
                <c:pt idx="2">
                  <c:v>3.2000000000000008E-2</c:v>
                </c:pt>
                <c:pt idx="3">
                  <c:v>0.108</c:v>
                </c:pt>
                <c:pt idx="4">
                  <c:v>0.25600000000000006</c:v>
                </c:pt>
                <c:pt idx="5">
                  <c:v>0.5</c:v>
                </c:pt>
                <c:pt idx="6">
                  <c:v>0.74399999999999999</c:v>
                </c:pt>
                <c:pt idx="7">
                  <c:v>0.8919999999999999</c:v>
                </c:pt>
                <c:pt idx="8">
                  <c:v>0.96799999999999997</c:v>
                </c:pt>
                <c:pt idx="9">
                  <c:v>0.996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1-469F-BF66-D6FC4AAA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curve!$J$18:$J$38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curve!$K$18:$K$38</c:f>
              <c:numCache>
                <c:formatCode>General</c:formatCode>
                <c:ptCount val="21"/>
                <c:pt idx="0">
                  <c:v>0</c:v>
                </c:pt>
                <c:pt idx="1">
                  <c:v>0.43129097475256944</c:v>
                </c:pt>
                <c:pt idx="2">
                  <c:v>0.72811529493745275</c:v>
                </c:pt>
                <c:pt idx="3">
                  <c:v>0.83953508950586697</c:v>
                </c:pt>
                <c:pt idx="4">
                  <c:v>0.76084521303612285</c:v>
                </c:pt>
                <c:pt idx="5">
                  <c:v>0.53033008588991071</c:v>
                </c:pt>
                <c:pt idx="6">
                  <c:v>0.21631189606246357</c:v>
                </c:pt>
                <c:pt idx="7">
                  <c:v>-0.10168240227614971</c:v>
                </c:pt>
                <c:pt idx="8">
                  <c:v>-0.35267115137548399</c:v>
                </c:pt>
                <c:pt idx="9">
                  <c:v>-0.49005358830360235</c:v>
                </c:pt>
                <c:pt idx="10">
                  <c:v>-0.5</c:v>
                </c:pt>
                <c:pt idx="11">
                  <c:v>-0.40095293588476549</c:v>
                </c:pt>
                <c:pt idx="12">
                  <c:v>-0.23511410091698962</c:v>
                </c:pt>
                <c:pt idx="13">
                  <c:v>-5.4752062764080574E-2</c:v>
                </c:pt>
                <c:pt idx="14">
                  <c:v>9.2705098312483913E-2</c:v>
                </c:pt>
                <c:pt idx="15">
                  <c:v>0.17677669529663684</c:v>
                </c:pt>
                <c:pt idx="16">
                  <c:v>0.19021130325903071</c:v>
                </c:pt>
                <c:pt idx="17">
                  <c:v>0.14815325108927072</c:v>
                </c:pt>
                <c:pt idx="18">
                  <c:v>8.0901699437494756E-2</c:v>
                </c:pt>
                <c:pt idx="19">
                  <c:v>2.2699524986977415E-2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F-48D4-849E-6FC76F32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33424"/>
        <c:axId val="2101128848"/>
      </c:scatterChart>
      <c:valAx>
        <c:axId val="210113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128848"/>
        <c:crosses val="autoZero"/>
        <c:crossBetween val="midCat"/>
        <c:majorUnit val="0.2"/>
        <c:minorUnit val="0.2"/>
      </c:valAx>
      <c:valAx>
        <c:axId val="21011288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133424"/>
        <c:crosses val="autoZero"/>
        <c:crossBetween val="midCat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curve!$A$33:$A$43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curve!$B$33:$B$43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B-4958-B249-D7D7B04C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easeInBack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32924792452606805"/>
          <c:y val="4.8640926552200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curve!$A$48:$A$58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curve!$B$48:$B$58</c:f>
              <c:numCache>
                <c:formatCode>General</c:formatCode>
                <c:ptCount val="11"/>
                <c:pt idx="0">
                  <c:v>0</c:v>
                </c:pt>
                <c:pt idx="1">
                  <c:v>-1.43E-2</c:v>
                </c:pt>
                <c:pt idx="2">
                  <c:v>-4.6399999999999997E-2</c:v>
                </c:pt>
                <c:pt idx="3">
                  <c:v>-8.0099999999999991E-2</c:v>
                </c:pt>
                <c:pt idx="4">
                  <c:v>-9.9199999999999955E-2</c:v>
                </c:pt>
                <c:pt idx="5">
                  <c:v>-8.7499999999999967E-2</c:v>
                </c:pt>
                <c:pt idx="6">
                  <c:v>-2.8799999999999937E-2</c:v>
                </c:pt>
                <c:pt idx="7">
                  <c:v>9.3099999999999961E-2</c:v>
                </c:pt>
                <c:pt idx="8">
                  <c:v>0.29440000000000044</c:v>
                </c:pt>
                <c:pt idx="9">
                  <c:v>0.59130000000000038</c:v>
                </c:pt>
                <c:pt idx="1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6-4ABC-946B-059AD54C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easeOutBack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curve!$J$48:$J$58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curve!$K$48:$K$58</c:f>
              <c:numCache>
                <c:formatCode>General</c:formatCode>
                <c:ptCount val="11"/>
                <c:pt idx="0">
                  <c:v>0</c:v>
                </c:pt>
                <c:pt idx="1">
                  <c:v>0.40869999999999984</c:v>
                </c:pt>
                <c:pt idx="2">
                  <c:v>0.70559999999999978</c:v>
                </c:pt>
                <c:pt idx="3">
                  <c:v>0.90690000000000004</c:v>
                </c:pt>
                <c:pt idx="4">
                  <c:v>1.0287999999999999</c:v>
                </c:pt>
                <c:pt idx="5">
                  <c:v>1.0874999999999999</c:v>
                </c:pt>
                <c:pt idx="6">
                  <c:v>1.0992</c:v>
                </c:pt>
                <c:pt idx="7">
                  <c:v>1.0801000000000001</c:v>
                </c:pt>
                <c:pt idx="8">
                  <c:v>1.0464</c:v>
                </c:pt>
                <c:pt idx="9">
                  <c:v>1.0143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E-43DA-AEBF-3238EF63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easeInOutBack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curve!$A$63:$A$73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curve!$B$63:$B$73</c:f>
              <c:numCache>
                <c:formatCode>General</c:formatCode>
                <c:ptCount val="11"/>
                <c:pt idx="0">
                  <c:v>0</c:v>
                </c:pt>
                <c:pt idx="1">
                  <c:v>-2.3199999999999998E-2</c:v>
                </c:pt>
                <c:pt idx="2">
                  <c:v>-4.9599999999999977E-2</c:v>
                </c:pt>
                <c:pt idx="3">
                  <c:v>-1.4399999999999968E-2</c:v>
                </c:pt>
                <c:pt idx="4">
                  <c:v>0.14720000000000022</c:v>
                </c:pt>
                <c:pt idx="5">
                  <c:v>0.50000000000000011</c:v>
                </c:pt>
                <c:pt idx="6">
                  <c:v>0.85279999999999989</c:v>
                </c:pt>
                <c:pt idx="7">
                  <c:v>1.0144</c:v>
                </c:pt>
                <c:pt idx="8">
                  <c:v>1.0495999999999999</c:v>
                </c:pt>
                <c:pt idx="9">
                  <c:v>1.0232000000000001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2-4835-A9A8-0C2E908AFCC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curve!$A$63:$A$73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curve!$B$63:$B$73</c:f>
              <c:numCache>
                <c:formatCode>General</c:formatCode>
                <c:ptCount val="11"/>
                <c:pt idx="0">
                  <c:v>0</c:v>
                </c:pt>
                <c:pt idx="1">
                  <c:v>-2.3199999999999998E-2</c:v>
                </c:pt>
                <c:pt idx="2">
                  <c:v>-4.9599999999999977E-2</c:v>
                </c:pt>
                <c:pt idx="3">
                  <c:v>-1.4399999999999968E-2</c:v>
                </c:pt>
                <c:pt idx="4">
                  <c:v>0.14720000000000022</c:v>
                </c:pt>
                <c:pt idx="5">
                  <c:v>0.50000000000000011</c:v>
                </c:pt>
                <c:pt idx="6">
                  <c:v>0.85279999999999989</c:v>
                </c:pt>
                <c:pt idx="7">
                  <c:v>1.0144</c:v>
                </c:pt>
                <c:pt idx="8">
                  <c:v>1.0495999999999999</c:v>
                </c:pt>
                <c:pt idx="9">
                  <c:v>1.0232000000000001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2-4835-A9A8-0C2E908A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5584"/>
        <c:axId val="2139006000"/>
      </c:scatterChart>
      <c:valAx>
        <c:axId val="213900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6000"/>
        <c:crosses val="autoZero"/>
        <c:crossBetween val="midCat"/>
        <c:majorUnit val="0.2"/>
        <c:minorUnit val="0.2"/>
      </c:valAx>
      <c:valAx>
        <c:axId val="21390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005584"/>
        <c:crosses val="autoZero"/>
        <c:crossBetween val="midCat"/>
        <c:minorUnit val="0.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shockTo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curve!$R$18:$R$38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curve!$S$18:$S$38</c:f>
              <c:numCache>
                <c:formatCode>General</c:formatCode>
                <c:ptCount val="21"/>
                <c:pt idx="0">
                  <c:v>0</c:v>
                </c:pt>
                <c:pt idx="1">
                  <c:v>0.48129097475256943</c:v>
                </c:pt>
                <c:pt idx="2">
                  <c:v>0.82811529493745273</c:v>
                </c:pt>
                <c:pt idx="3">
                  <c:v>0.98953508950586699</c:v>
                </c:pt>
                <c:pt idx="4">
                  <c:v>0.96084521303612291</c:v>
                </c:pt>
                <c:pt idx="5">
                  <c:v>0.78033008588991071</c:v>
                </c:pt>
                <c:pt idx="6">
                  <c:v>0.51631189606246353</c:v>
                </c:pt>
                <c:pt idx="7">
                  <c:v>0.24831759772385026</c:v>
                </c:pt>
                <c:pt idx="8">
                  <c:v>4.7328848624516029E-2</c:v>
                </c:pt>
                <c:pt idx="9">
                  <c:v>-4.0053588303602339E-2</c:v>
                </c:pt>
                <c:pt idx="10">
                  <c:v>0</c:v>
                </c:pt>
                <c:pt idx="11">
                  <c:v>0.14904706411523455</c:v>
                </c:pt>
                <c:pt idx="12">
                  <c:v>0.36488589908301039</c:v>
                </c:pt>
                <c:pt idx="13">
                  <c:v>0.5952479372359194</c:v>
                </c:pt>
                <c:pt idx="14">
                  <c:v>0.79270509831248392</c:v>
                </c:pt>
                <c:pt idx="15">
                  <c:v>0.92677669529663687</c:v>
                </c:pt>
                <c:pt idx="16">
                  <c:v>0.99021130325903073</c:v>
                </c:pt>
                <c:pt idx="17">
                  <c:v>0.99815325108927067</c:v>
                </c:pt>
                <c:pt idx="18">
                  <c:v>0.98090169943749483</c:v>
                </c:pt>
                <c:pt idx="19">
                  <c:v>0.97269952498697743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F-4B76-9F53-F8726F19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33424"/>
        <c:axId val="2101128848"/>
      </c:scatterChart>
      <c:valAx>
        <c:axId val="210113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128848"/>
        <c:crosses val="autoZero"/>
        <c:crossBetween val="midCat"/>
        <c:majorUnit val="0.2"/>
        <c:minorUnit val="0.2"/>
      </c:valAx>
      <c:valAx>
        <c:axId val="21011288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133424"/>
        <c:crosses val="autoZero"/>
        <c:crossBetween val="midCat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0</xdr:rowOff>
    </xdr:from>
    <xdr:to>
      <xdr:col>6</xdr:col>
      <xdr:colOff>438150</xdr:colOff>
      <xdr:row>13</xdr:row>
      <xdr:rowOff>30137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33128B-56A7-4BA0-8F4D-3B848165F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0</xdr:rowOff>
    </xdr:from>
    <xdr:to>
      <xdr:col>15</xdr:col>
      <xdr:colOff>438150</xdr:colOff>
      <xdr:row>13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D4D4A4-858C-4BF4-99EF-A23DE364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15</xdr:row>
      <xdr:rowOff>9525</xdr:rowOff>
    </xdr:from>
    <xdr:to>
      <xdr:col>6</xdr:col>
      <xdr:colOff>447675</xdr:colOff>
      <xdr:row>28</xdr:row>
      <xdr:rowOff>28574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EBAC87-97D1-4AA7-BFFF-EA9949A6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115659</xdr:colOff>
      <xdr:row>16</xdr:row>
      <xdr:rowOff>27214</xdr:rowOff>
    </xdr:from>
    <xdr:to>
      <xdr:col>15</xdr:col>
      <xdr:colOff>408214</xdr:colOff>
      <xdr:row>29</xdr:row>
      <xdr:rowOff>54427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7A78CE-D169-4589-805E-142371A7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149680</xdr:colOff>
      <xdr:row>30</xdr:row>
      <xdr:rowOff>27214</xdr:rowOff>
    </xdr:from>
    <xdr:to>
      <xdr:col>6</xdr:col>
      <xdr:colOff>464005</xdr:colOff>
      <xdr:row>43</xdr:row>
      <xdr:rowOff>46263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A04C68-FCFA-4F2E-80AF-DEFB2863E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149679</xdr:colOff>
      <xdr:row>45</xdr:row>
      <xdr:rowOff>27213</xdr:rowOff>
    </xdr:from>
    <xdr:to>
      <xdr:col>6</xdr:col>
      <xdr:colOff>464004</xdr:colOff>
      <xdr:row>58</xdr:row>
      <xdr:rowOff>46262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80BAF4-F625-4E52-A72B-25EF03A97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163286</xdr:colOff>
      <xdr:row>45</xdr:row>
      <xdr:rowOff>13606</xdr:rowOff>
    </xdr:from>
    <xdr:to>
      <xdr:col>15</xdr:col>
      <xdr:colOff>477612</xdr:colOff>
      <xdr:row>58</xdr:row>
      <xdr:rowOff>32655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3F6DEFC-09D3-404D-B8F9-1F0DEC57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145677</xdr:colOff>
      <xdr:row>60</xdr:row>
      <xdr:rowOff>0</xdr:rowOff>
    </xdr:from>
    <xdr:to>
      <xdr:col>6</xdr:col>
      <xdr:colOff>460002</xdr:colOff>
      <xdr:row>73</xdr:row>
      <xdr:rowOff>19049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079D6BC-8FA4-4DB7-AB6C-3C233B905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134471</xdr:colOff>
      <xdr:row>16</xdr:row>
      <xdr:rowOff>0</xdr:rowOff>
    </xdr:from>
    <xdr:to>
      <xdr:col>23</xdr:col>
      <xdr:colOff>427025</xdr:colOff>
      <xdr:row>29</xdr:row>
      <xdr:rowOff>27213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FDFD5B3-619D-45A8-B49C-0AE86052A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201706</xdr:colOff>
      <xdr:row>76</xdr:row>
      <xdr:rowOff>44823</xdr:rowOff>
    </xdr:from>
    <xdr:to>
      <xdr:col>6</xdr:col>
      <xdr:colOff>516031</xdr:colOff>
      <xdr:row>89</xdr:row>
      <xdr:rowOff>63873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CDB7BEE-4E2E-4950-9B15-3E2975E3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163285</xdr:colOff>
      <xdr:row>76</xdr:row>
      <xdr:rowOff>0</xdr:rowOff>
    </xdr:from>
    <xdr:to>
      <xdr:col>15</xdr:col>
      <xdr:colOff>477611</xdr:colOff>
      <xdr:row>89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730BFE8-6012-4E8F-B1C5-A5461E96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122464</xdr:colOff>
      <xdr:row>76</xdr:row>
      <xdr:rowOff>0</xdr:rowOff>
    </xdr:from>
    <xdr:to>
      <xdr:col>24</xdr:col>
      <xdr:colOff>436789</xdr:colOff>
      <xdr:row>89</xdr:row>
      <xdr:rowOff>19050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D0C1B77-34BB-42E4-831D-FB3AEADF1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190500</xdr:colOff>
      <xdr:row>107</xdr:row>
      <xdr:rowOff>34636</xdr:rowOff>
    </xdr:from>
    <xdr:to>
      <xdr:col>6</xdr:col>
      <xdr:colOff>504825</xdr:colOff>
      <xdr:row>120</xdr:row>
      <xdr:rowOff>53687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3A54E6D-2816-4B63-9658-7CA3F68A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topLeftCell="A7" zoomScale="85" zoomScaleNormal="85" workbookViewId="0">
      <selection activeCell="Z17" sqref="Z17"/>
    </sheetView>
  </sheetViews>
  <sheetFormatPr defaultRowHeight="14.25" x14ac:dyDescent="0.2"/>
  <cols>
    <col min="2" max="2" width="13" bestFit="1" customWidth="1"/>
    <col min="20" max="20" width="14.125" bestFit="1" customWidth="1"/>
  </cols>
  <sheetData>
    <row r="1" spans="1:24" x14ac:dyDescent="0.2">
      <c r="A1" s="1" t="s">
        <v>20</v>
      </c>
      <c r="B1" s="1"/>
      <c r="C1" s="1"/>
      <c r="J1" s="1" t="s">
        <v>21</v>
      </c>
      <c r="K1" s="1"/>
      <c r="L1" s="1"/>
      <c r="R1" s="2" t="s">
        <v>22</v>
      </c>
      <c r="S1" s="3"/>
      <c r="T1" s="3"/>
      <c r="U1" s="3"/>
      <c r="V1" s="3"/>
      <c r="W1" s="3"/>
      <c r="X1" s="3"/>
    </row>
    <row r="2" spans="1:24" x14ac:dyDescent="0.2">
      <c r="A2" t="s">
        <v>0</v>
      </c>
      <c r="B2" t="s">
        <v>1</v>
      </c>
      <c r="C2" t="s">
        <v>11</v>
      </c>
      <c r="J2" t="s">
        <v>0</v>
      </c>
      <c r="K2" t="s">
        <v>1</v>
      </c>
      <c r="L2" t="s">
        <v>11</v>
      </c>
      <c r="R2" s="3"/>
      <c r="S2" s="3"/>
      <c r="T2" s="3"/>
      <c r="U2" s="3"/>
      <c r="V2" s="3"/>
      <c r="W2" s="3"/>
      <c r="X2" s="3"/>
    </row>
    <row r="3" spans="1:24" x14ac:dyDescent="0.2">
      <c r="A3">
        <v>0</v>
      </c>
      <c r="B3">
        <f>A3^$C$3</f>
        <v>0</v>
      </c>
      <c r="C3">
        <v>3</v>
      </c>
      <c r="J3">
        <v>0</v>
      </c>
      <c r="K3">
        <f>1-(1-J3)^$L$3</f>
        <v>0</v>
      </c>
      <c r="L3">
        <v>3</v>
      </c>
      <c r="R3" s="5" t="s">
        <v>23</v>
      </c>
      <c r="S3" s="5"/>
      <c r="T3" s="5"/>
      <c r="U3" s="5"/>
      <c r="V3" s="5"/>
      <c r="W3" s="5"/>
      <c r="X3" s="5"/>
    </row>
    <row r="4" spans="1:24" x14ac:dyDescent="0.2">
      <c r="A4">
        <v>0.1</v>
      </c>
      <c r="B4">
        <f t="shared" ref="B4:B13" si="0">A4^$C$3</f>
        <v>1.0000000000000002E-3</v>
      </c>
      <c r="J4">
        <v>0.1</v>
      </c>
      <c r="K4">
        <f t="shared" ref="K4:K13" si="1">1-(1-J4)^$L$3</f>
        <v>0.27099999999999991</v>
      </c>
      <c r="R4" s="5"/>
      <c r="S4" s="5"/>
      <c r="T4" s="5"/>
      <c r="U4" s="5"/>
      <c r="V4" s="5"/>
      <c r="W4" s="5"/>
      <c r="X4" s="5"/>
    </row>
    <row r="5" spans="1:24" x14ac:dyDescent="0.2">
      <c r="A5">
        <v>0.2</v>
      </c>
      <c r="B5">
        <f t="shared" si="0"/>
        <v>8.0000000000000019E-3</v>
      </c>
      <c r="J5">
        <v>0.2</v>
      </c>
      <c r="K5">
        <f t="shared" si="1"/>
        <v>0.48799999999999988</v>
      </c>
      <c r="R5" s="5" t="s">
        <v>24</v>
      </c>
      <c r="S5" s="5"/>
      <c r="T5" s="5"/>
      <c r="U5" s="5"/>
      <c r="V5" s="5"/>
      <c r="W5" s="5"/>
      <c r="X5" s="5"/>
    </row>
    <row r="6" spans="1:24" x14ac:dyDescent="0.2">
      <c r="A6">
        <v>0.3</v>
      </c>
      <c r="B6">
        <f t="shared" si="0"/>
        <v>2.7E-2</v>
      </c>
      <c r="J6">
        <v>0.3</v>
      </c>
      <c r="K6">
        <f t="shared" si="1"/>
        <v>0.65700000000000003</v>
      </c>
      <c r="R6" s="5"/>
      <c r="S6" s="5"/>
      <c r="T6" s="5"/>
      <c r="U6" s="5"/>
      <c r="V6" s="5"/>
      <c r="W6" s="5"/>
      <c r="X6" s="5"/>
    </row>
    <row r="7" spans="1:24" x14ac:dyDescent="0.2">
      <c r="A7">
        <v>0.4</v>
      </c>
      <c r="B7">
        <f t="shared" si="0"/>
        <v>6.4000000000000015E-2</v>
      </c>
      <c r="J7">
        <v>0.4</v>
      </c>
      <c r="K7">
        <f t="shared" si="1"/>
        <v>0.78400000000000003</v>
      </c>
      <c r="R7" s="6" t="s">
        <v>25</v>
      </c>
      <c r="S7" s="6"/>
      <c r="T7" s="6"/>
      <c r="U7" s="6"/>
      <c r="V7" s="6"/>
      <c r="W7" s="6"/>
      <c r="X7" s="6"/>
    </row>
    <row r="8" spans="1:24" x14ac:dyDescent="0.2">
      <c r="A8">
        <v>0.5</v>
      </c>
      <c r="B8">
        <f t="shared" si="0"/>
        <v>0.125</v>
      </c>
      <c r="J8">
        <v>0.5</v>
      </c>
      <c r="K8">
        <f t="shared" si="1"/>
        <v>0.875</v>
      </c>
      <c r="R8" s="6" t="s">
        <v>26</v>
      </c>
      <c r="S8" s="6"/>
      <c r="T8" s="6"/>
      <c r="U8" s="6"/>
      <c r="V8" s="6"/>
      <c r="W8" s="6"/>
      <c r="X8" s="6"/>
    </row>
    <row r="9" spans="1:24" x14ac:dyDescent="0.2">
      <c r="A9">
        <v>0.6</v>
      </c>
      <c r="B9">
        <f t="shared" si="0"/>
        <v>0.216</v>
      </c>
      <c r="J9">
        <v>0.6</v>
      </c>
      <c r="K9">
        <f t="shared" si="1"/>
        <v>0.93599999999999994</v>
      </c>
      <c r="R9" s="7" t="s">
        <v>27</v>
      </c>
      <c r="S9" s="7"/>
      <c r="T9" s="7"/>
      <c r="U9" s="7"/>
      <c r="V9" s="7"/>
      <c r="W9" s="7"/>
      <c r="X9" s="7"/>
    </row>
    <row r="10" spans="1:24" x14ac:dyDescent="0.2">
      <c r="A10">
        <v>0.7</v>
      </c>
      <c r="B10">
        <f t="shared" si="0"/>
        <v>0.34299999999999992</v>
      </c>
      <c r="J10">
        <v>0.7</v>
      </c>
      <c r="K10">
        <f t="shared" si="1"/>
        <v>0.97299999999999998</v>
      </c>
      <c r="R10" s="4"/>
      <c r="S10" s="4"/>
      <c r="T10" s="4"/>
      <c r="U10" s="4"/>
      <c r="V10" s="4"/>
      <c r="W10" s="4"/>
      <c r="X10" s="4"/>
    </row>
    <row r="11" spans="1:24" x14ac:dyDescent="0.2">
      <c r="A11">
        <v>0.8</v>
      </c>
      <c r="B11">
        <f t="shared" si="0"/>
        <v>0.51200000000000012</v>
      </c>
      <c r="J11">
        <v>0.8</v>
      </c>
      <c r="K11">
        <f t="shared" si="1"/>
        <v>0.99199999999999999</v>
      </c>
      <c r="R11" s="8" t="s">
        <v>28</v>
      </c>
      <c r="S11" s="8"/>
      <c r="T11" s="8"/>
      <c r="U11" s="8"/>
      <c r="V11" s="8"/>
      <c r="W11" s="8"/>
      <c r="X11" s="8"/>
    </row>
    <row r="12" spans="1:24" x14ac:dyDescent="0.2">
      <c r="A12">
        <v>0.9</v>
      </c>
      <c r="B12">
        <f t="shared" si="0"/>
        <v>0.72900000000000009</v>
      </c>
      <c r="J12">
        <v>0.9</v>
      </c>
      <c r="K12">
        <f t="shared" si="1"/>
        <v>0.999</v>
      </c>
      <c r="R12" s="8"/>
      <c r="S12" s="8"/>
      <c r="T12" s="8"/>
      <c r="U12" s="8"/>
      <c r="V12" s="8"/>
      <c r="W12" s="8"/>
      <c r="X12" s="8"/>
    </row>
    <row r="13" spans="1:24" x14ac:dyDescent="0.2">
      <c r="A13">
        <v>1</v>
      </c>
      <c r="B13">
        <f t="shared" si="0"/>
        <v>1</v>
      </c>
      <c r="J13">
        <v>1</v>
      </c>
      <c r="K13">
        <f t="shared" si="1"/>
        <v>1</v>
      </c>
      <c r="R13" s="8"/>
      <c r="S13" s="8"/>
      <c r="T13" s="8"/>
      <c r="U13" s="8"/>
      <c r="V13" s="8"/>
      <c r="W13" s="8"/>
      <c r="X13" s="8"/>
    </row>
    <row r="14" spans="1:24" x14ac:dyDescent="0.2">
      <c r="R14" s="8"/>
      <c r="S14" s="8"/>
      <c r="T14" s="8"/>
      <c r="U14" s="8"/>
      <c r="V14" s="8"/>
      <c r="W14" s="8"/>
      <c r="X14" s="8"/>
    </row>
    <row r="16" spans="1:24" x14ac:dyDescent="0.2">
      <c r="A16" s="1" t="s">
        <v>2</v>
      </c>
      <c r="B16" s="1"/>
      <c r="C16" s="1"/>
      <c r="J16" s="1" t="s">
        <v>4</v>
      </c>
      <c r="K16" s="1"/>
      <c r="L16" s="1"/>
      <c r="R16" s="1" t="s">
        <v>13</v>
      </c>
      <c r="S16" s="1"/>
      <c r="T16" s="1"/>
    </row>
    <row r="17" spans="1:20" x14ac:dyDescent="0.2">
      <c r="A17" t="s">
        <v>0</v>
      </c>
      <c r="B17" t="s">
        <v>3</v>
      </c>
      <c r="C17" t="s">
        <v>11</v>
      </c>
      <c r="J17" t="s">
        <v>0</v>
      </c>
      <c r="K17" t="s">
        <v>3</v>
      </c>
      <c r="L17" t="s">
        <v>10</v>
      </c>
      <c r="R17" t="s">
        <v>0</v>
      </c>
      <c r="S17" t="s">
        <v>3</v>
      </c>
      <c r="T17" t="s">
        <v>10</v>
      </c>
    </row>
    <row r="18" spans="1:20" x14ac:dyDescent="0.2">
      <c r="A18">
        <v>0</v>
      </c>
      <c r="B18">
        <f>(A18*2)^$C$18/2</f>
        <v>0</v>
      </c>
      <c r="C18">
        <v>3</v>
      </c>
      <c r="J18">
        <v>0</v>
      </c>
      <c r="K18">
        <f>SIN(J18*$L$18*PI())*(1-J18)</f>
        <v>0</v>
      </c>
      <c r="L18">
        <v>3</v>
      </c>
      <c r="R18">
        <v>0</v>
      </c>
      <c r="S18">
        <f>SIN(R18*$T$18*PI())*(1-R18)+R18</f>
        <v>0</v>
      </c>
      <c r="T18">
        <v>3</v>
      </c>
    </row>
    <row r="19" spans="1:20" x14ac:dyDescent="0.2">
      <c r="A19">
        <v>0.1</v>
      </c>
      <c r="B19">
        <f>(A19*2)^$C$18/2</f>
        <v>4.000000000000001E-3</v>
      </c>
      <c r="J19">
        <v>0.05</v>
      </c>
      <c r="K19">
        <f t="shared" ref="K19:K38" si="2">SIN(J19*$L$18*PI())*(1-J19)</f>
        <v>0.43129097475256944</v>
      </c>
      <c r="R19">
        <v>0.05</v>
      </c>
      <c r="S19">
        <f t="shared" ref="S19:S38" si="3">SIN(R19*$T$18*PI())*(1-R19)+R19</f>
        <v>0.48129097475256943</v>
      </c>
    </row>
    <row r="20" spans="1:20" x14ac:dyDescent="0.2">
      <c r="A20">
        <v>0.2</v>
      </c>
      <c r="B20">
        <f t="shared" ref="B20:B23" si="4">(A20*2)^$C$18/2</f>
        <v>3.2000000000000008E-2</v>
      </c>
      <c r="J20">
        <v>0.1</v>
      </c>
      <c r="K20">
        <f t="shared" si="2"/>
        <v>0.72811529493745275</v>
      </c>
      <c r="R20">
        <v>0.1</v>
      </c>
      <c r="S20">
        <f t="shared" si="3"/>
        <v>0.82811529493745273</v>
      </c>
    </row>
    <row r="21" spans="1:20" x14ac:dyDescent="0.2">
      <c r="A21">
        <v>0.3</v>
      </c>
      <c r="B21">
        <f t="shared" si="4"/>
        <v>0.108</v>
      </c>
      <c r="J21">
        <v>0.15</v>
      </c>
      <c r="K21">
        <f t="shared" si="2"/>
        <v>0.83953508950586697</v>
      </c>
      <c r="R21">
        <v>0.15</v>
      </c>
      <c r="S21">
        <f t="shared" si="3"/>
        <v>0.98953508950586699</v>
      </c>
    </row>
    <row r="22" spans="1:20" x14ac:dyDescent="0.2">
      <c r="A22">
        <v>0.4</v>
      </c>
      <c r="B22">
        <f t="shared" si="4"/>
        <v>0.25600000000000006</v>
      </c>
      <c r="J22">
        <v>0.2</v>
      </c>
      <c r="K22">
        <f t="shared" si="2"/>
        <v>0.76084521303612285</v>
      </c>
      <c r="R22">
        <v>0.2</v>
      </c>
      <c r="S22">
        <f t="shared" si="3"/>
        <v>0.96084521303612291</v>
      </c>
    </row>
    <row r="23" spans="1:20" x14ac:dyDescent="0.2">
      <c r="A23">
        <v>0.5</v>
      </c>
      <c r="B23">
        <f t="shared" si="4"/>
        <v>0.5</v>
      </c>
      <c r="J23">
        <v>0.25</v>
      </c>
      <c r="K23">
        <f t="shared" si="2"/>
        <v>0.53033008588991071</v>
      </c>
      <c r="R23">
        <v>0.25</v>
      </c>
      <c r="S23">
        <f t="shared" si="3"/>
        <v>0.78033008588991071</v>
      </c>
    </row>
    <row r="24" spans="1:20" x14ac:dyDescent="0.2">
      <c r="A24">
        <v>0.6</v>
      </c>
      <c r="B24">
        <f>(1-(2-A24*2)^$C$18)/2+0.5</f>
        <v>0.74399999999999999</v>
      </c>
      <c r="J24">
        <v>0.3</v>
      </c>
      <c r="K24">
        <f t="shared" si="2"/>
        <v>0.21631189606246357</v>
      </c>
      <c r="R24">
        <v>0.3</v>
      </c>
      <c r="S24">
        <f t="shared" si="3"/>
        <v>0.51631189606246353</v>
      </c>
    </row>
    <row r="25" spans="1:20" x14ac:dyDescent="0.2">
      <c r="A25">
        <v>0.7</v>
      </c>
      <c r="B25">
        <f t="shared" ref="B25:B28" si="5">(1-(2-A25*2)^$C$18)/2+0.5</f>
        <v>0.8919999999999999</v>
      </c>
      <c r="J25">
        <v>0.35</v>
      </c>
      <c r="K25">
        <f t="shared" si="2"/>
        <v>-0.10168240227614971</v>
      </c>
      <c r="R25">
        <v>0.35</v>
      </c>
      <c r="S25">
        <f t="shared" si="3"/>
        <v>0.24831759772385026</v>
      </c>
    </row>
    <row r="26" spans="1:20" x14ac:dyDescent="0.2">
      <c r="A26">
        <v>0.8</v>
      </c>
      <c r="B26">
        <f t="shared" si="5"/>
        <v>0.96799999999999997</v>
      </c>
      <c r="J26">
        <v>0.4</v>
      </c>
      <c r="K26">
        <f t="shared" si="2"/>
        <v>-0.35267115137548399</v>
      </c>
      <c r="R26">
        <v>0.4</v>
      </c>
      <c r="S26">
        <f t="shared" si="3"/>
        <v>4.7328848624516029E-2</v>
      </c>
    </row>
    <row r="27" spans="1:20" x14ac:dyDescent="0.2">
      <c r="A27">
        <v>0.9</v>
      </c>
      <c r="B27">
        <f t="shared" si="5"/>
        <v>0.996</v>
      </c>
      <c r="J27">
        <v>0.45</v>
      </c>
      <c r="K27">
        <f t="shared" si="2"/>
        <v>-0.49005358830360235</v>
      </c>
      <c r="R27">
        <v>0.45</v>
      </c>
      <c r="S27">
        <f t="shared" si="3"/>
        <v>-4.0053588303602339E-2</v>
      </c>
    </row>
    <row r="28" spans="1:20" x14ac:dyDescent="0.2">
      <c r="A28">
        <v>1</v>
      </c>
      <c r="B28">
        <f t="shared" si="5"/>
        <v>1</v>
      </c>
      <c r="J28">
        <v>0.5</v>
      </c>
      <c r="K28">
        <f t="shared" si="2"/>
        <v>-0.5</v>
      </c>
      <c r="R28">
        <v>0.5</v>
      </c>
      <c r="S28">
        <f t="shared" si="3"/>
        <v>0</v>
      </c>
    </row>
    <row r="29" spans="1:20" x14ac:dyDescent="0.2">
      <c r="J29">
        <v>0.55000000000000004</v>
      </c>
      <c r="K29">
        <f t="shared" si="2"/>
        <v>-0.40095293588476549</v>
      </c>
      <c r="R29">
        <v>0.55000000000000004</v>
      </c>
      <c r="S29">
        <f t="shared" si="3"/>
        <v>0.14904706411523455</v>
      </c>
    </row>
    <row r="30" spans="1:20" x14ac:dyDescent="0.2">
      <c r="J30">
        <v>0.6</v>
      </c>
      <c r="K30">
        <f t="shared" si="2"/>
        <v>-0.23511410091698962</v>
      </c>
      <c r="R30">
        <v>0.6</v>
      </c>
      <c r="S30">
        <f t="shared" si="3"/>
        <v>0.36488589908301039</v>
      </c>
    </row>
    <row r="31" spans="1:20" x14ac:dyDescent="0.2">
      <c r="A31" s="1" t="s">
        <v>5</v>
      </c>
      <c r="B31" s="1"/>
      <c r="C31" s="1"/>
      <c r="J31">
        <v>0.65</v>
      </c>
      <c r="K31">
        <f t="shared" si="2"/>
        <v>-5.4752062764080574E-2</v>
      </c>
      <c r="R31">
        <v>0.65</v>
      </c>
      <c r="S31">
        <f t="shared" si="3"/>
        <v>0.5952479372359194</v>
      </c>
    </row>
    <row r="32" spans="1:20" x14ac:dyDescent="0.2">
      <c r="A32" t="s">
        <v>0</v>
      </c>
      <c r="B32" t="s">
        <v>3</v>
      </c>
      <c r="C32" t="s">
        <v>11</v>
      </c>
      <c r="J32">
        <v>0.7</v>
      </c>
      <c r="K32">
        <f t="shared" si="2"/>
        <v>9.2705098312483913E-2</v>
      </c>
      <c r="R32">
        <v>0.7</v>
      </c>
      <c r="S32">
        <f t="shared" si="3"/>
        <v>0.79270509831248392</v>
      </c>
    </row>
    <row r="33" spans="1:19" x14ac:dyDescent="0.2">
      <c r="A33">
        <v>0</v>
      </c>
      <c r="B33">
        <f>A33</f>
        <v>0</v>
      </c>
      <c r="C33" t="s">
        <v>6</v>
      </c>
      <c r="J33">
        <v>0.75</v>
      </c>
      <c r="K33">
        <f t="shared" si="2"/>
        <v>0.17677669529663684</v>
      </c>
      <c r="R33">
        <v>0.75</v>
      </c>
      <c r="S33">
        <f t="shared" si="3"/>
        <v>0.92677669529663687</v>
      </c>
    </row>
    <row r="34" spans="1:19" x14ac:dyDescent="0.2">
      <c r="A34">
        <v>0.1</v>
      </c>
      <c r="B34">
        <f t="shared" ref="B34:B43" si="6">A34</f>
        <v>0.1</v>
      </c>
      <c r="J34">
        <v>0.8</v>
      </c>
      <c r="K34">
        <f t="shared" si="2"/>
        <v>0.19021130325903071</v>
      </c>
      <c r="R34">
        <v>0.8</v>
      </c>
      <c r="S34">
        <f t="shared" si="3"/>
        <v>0.99021130325903073</v>
      </c>
    </row>
    <row r="35" spans="1:19" x14ac:dyDescent="0.2">
      <c r="A35">
        <v>0.2</v>
      </c>
      <c r="B35">
        <f t="shared" si="6"/>
        <v>0.2</v>
      </c>
      <c r="J35">
        <v>0.85</v>
      </c>
      <c r="K35">
        <f t="shared" si="2"/>
        <v>0.14815325108927072</v>
      </c>
      <c r="R35">
        <v>0.85</v>
      </c>
      <c r="S35">
        <f t="shared" si="3"/>
        <v>0.99815325108927067</v>
      </c>
    </row>
    <row r="36" spans="1:19" x14ac:dyDescent="0.2">
      <c r="A36">
        <v>0.3</v>
      </c>
      <c r="B36">
        <f t="shared" si="6"/>
        <v>0.3</v>
      </c>
      <c r="J36">
        <v>0.9</v>
      </c>
      <c r="K36">
        <f t="shared" si="2"/>
        <v>8.0901699437494756E-2</v>
      </c>
      <c r="R36">
        <v>0.9</v>
      </c>
      <c r="S36">
        <f t="shared" si="3"/>
        <v>0.98090169943749483</v>
      </c>
    </row>
    <row r="37" spans="1:19" x14ac:dyDescent="0.2">
      <c r="A37">
        <v>0.4</v>
      </c>
      <c r="B37">
        <f t="shared" si="6"/>
        <v>0.4</v>
      </c>
      <c r="J37">
        <v>0.95</v>
      </c>
      <c r="K37">
        <f t="shared" si="2"/>
        <v>2.2699524986977415E-2</v>
      </c>
      <c r="R37">
        <v>0.95</v>
      </c>
      <c r="S37">
        <f t="shared" si="3"/>
        <v>0.97269952498697743</v>
      </c>
    </row>
    <row r="38" spans="1:19" x14ac:dyDescent="0.2">
      <c r="A38">
        <v>0.5</v>
      </c>
      <c r="B38">
        <f t="shared" si="6"/>
        <v>0.5</v>
      </c>
      <c r="J38">
        <v>1</v>
      </c>
      <c r="K38">
        <f t="shared" si="2"/>
        <v>0</v>
      </c>
      <c r="R38">
        <v>1</v>
      </c>
      <c r="S38">
        <f t="shared" si="3"/>
        <v>1</v>
      </c>
    </row>
    <row r="39" spans="1:19" x14ac:dyDescent="0.2">
      <c r="A39">
        <v>0.6</v>
      </c>
      <c r="B39">
        <f t="shared" si="6"/>
        <v>0.6</v>
      </c>
    </row>
    <row r="40" spans="1:19" x14ac:dyDescent="0.2">
      <c r="A40">
        <v>0.7</v>
      </c>
      <c r="B40">
        <f t="shared" si="6"/>
        <v>0.7</v>
      </c>
    </row>
    <row r="41" spans="1:19" x14ac:dyDescent="0.2">
      <c r="A41">
        <v>0.8</v>
      </c>
      <c r="B41">
        <f t="shared" si="6"/>
        <v>0.8</v>
      </c>
    </row>
    <row r="42" spans="1:19" x14ac:dyDescent="0.2">
      <c r="A42">
        <v>0.9</v>
      </c>
      <c r="B42">
        <f t="shared" si="6"/>
        <v>0.9</v>
      </c>
    </row>
    <row r="43" spans="1:19" x14ac:dyDescent="0.2">
      <c r="A43">
        <v>1</v>
      </c>
      <c r="B43">
        <f t="shared" si="6"/>
        <v>1</v>
      </c>
    </row>
    <row r="46" spans="1:19" x14ac:dyDescent="0.2">
      <c r="A46" s="1" t="s">
        <v>7</v>
      </c>
      <c r="B46" s="1"/>
      <c r="C46" s="1"/>
      <c r="J46" s="1" t="s">
        <v>8</v>
      </c>
      <c r="K46" s="1"/>
      <c r="L46" s="1"/>
    </row>
    <row r="47" spans="1:19" x14ac:dyDescent="0.2">
      <c r="A47" t="s">
        <v>0</v>
      </c>
      <c r="B47" t="s">
        <v>3</v>
      </c>
      <c r="C47" t="s">
        <v>12</v>
      </c>
      <c r="J47" t="s">
        <v>0</v>
      </c>
      <c r="K47" t="s">
        <v>3</v>
      </c>
      <c r="L47" t="s">
        <v>12</v>
      </c>
    </row>
    <row r="48" spans="1:19" x14ac:dyDescent="0.2">
      <c r="A48">
        <v>0</v>
      </c>
      <c r="B48">
        <f>($C$50+1)*A48^$C$48-$C$50*A48^($C$48-1)</f>
        <v>0</v>
      </c>
      <c r="C48">
        <v>3</v>
      </c>
      <c r="J48">
        <v>0</v>
      </c>
      <c r="K48">
        <f>(1-J48)^($L$48-1)*(($L$50+1)*(J48-1)+$L$50)+1</f>
        <v>0</v>
      </c>
      <c r="L48">
        <v>3</v>
      </c>
    </row>
    <row r="49" spans="1:12" x14ac:dyDescent="0.2">
      <c r="A49">
        <v>0.1</v>
      </c>
      <c r="B49">
        <f t="shared" ref="B49:B58" si="7">($C$50+1)*A49^$C$48-$C$50*A49^($C$48-1)</f>
        <v>-1.43E-2</v>
      </c>
      <c r="C49" t="s">
        <v>15</v>
      </c>
      <c r="J49">
        <v>0.1</v>
      </c>
      <c r="K49">
        <f t="shared" ref="K49:K58" si="8">(1-J49)^($L$48-1)*(($L$50+1)*(J49-1)+$L$50)+1</f>
        <v>0.40869999999999984</v>
      </c>
      <c r="L49" t="s">
        <v>15</v>
      </c>
    </row>
    <row r="50" spans="1:12" x14ac:dyDescent="0.2">
      <c r="A50">
        <v>0.2</v>
      </c>
      <c r="B50">
        <f t="shared" si="7"/>
        <v>-4.6399999999999997E-2</v>
      </c>
      <c r="C50">
        <v>1.7</v>
      </c>
      <c r="J50">
        <v>0.2</v>
      </c>
      <c r="K50">
        <f t="shared" si="8"/>
        <v>0.70559999999999978</v>
      </c>
      <c r="L50">
        <v>1.7</v>
      </c>
    </row>
    <row r="51" spans="1:12" x14ac:dyDescent="0.2">
      <c r="A51">
        <v>0.3</v>
      </c>
      <c r="B51">
        <f t="shared" si="7"/>
        <v>-8.0099999999999991E-2</v>
      </c>
      <c r="J51">
        <v>0.3</v>
      </c>
      <c r="K51">
        <f t="shared" si="8"/>
        <v>0.90690000000000004</v>
      </c>
    </row>
    <row r="52" spans="1:12" x14ac:dyDescent="0.2">
      <c r="A52">
        <v>0.4</v>
      </c>
      <c r="B52">
        <f t="shared" si="7"/>
        <v>-9.9199999999999955E-2</v>
      </c>
      <c r="J52">
        <v>0.4</v>
      </c>
      <c r="K52">
        <f t="shared" si="8"/>
        <v>1.0287999999999999</v>
      </c>
    </row>
    <row r="53" spans="1:12" x14ac:dyDescent="0.2">
      <c r="A53">
        <v>0.5</v>
      </c>
      <c r="B53">
        <f t="shared" si="7"/>
        <v>-8.7499999999999967E-2</v>
      </c>
      <c r="J53">
        <v>0.5</v>
      </c>
      <c r="K53">
        <f t="shared" si="8"/>
        <v>1.0874999999999999</v>
      </c>
    </row>
    <row r="54" spans="1:12" x14ac:dyDescent="0.2">
      <c r="A54">
        <v>0.6</v>
      </c>
      <c r="B54">
        <f t="shared" si="7"/>
        <v>-2.8799999999999937E-2</v>
      </c>
      <c r="J54">
        <v>0.6</v>
      </c>
      <c r="K54">
        <f t="shared" si="8"/>
        <v>1.0992</v>
      </c>
    </row>
    <row r="55" spans="1:12" x14ac:dyDescent="0.2">
      <c r="A55">
        <v>0.7</v>
      </c>
      <c r="B55">
        <f t="shared" si="7"/>
        <v>9.3099999999999961E-2</v>
      </c>
      <c r="J55">
        <v>0.7</v>
      </c>
      <c r="K55">
        <f t="shared" si="8"/>
        <v>1.0801000000000001</v>
      </c>
    </row>
    <row r="56" spans="1:12" x14ac:dyDescent="0.2">
      <c r="A56">
        <v>0.8</v>
      </c>
      <c r="B56">
        <f t="shared" si="7"/>
        <v>0.29440000000000044</v>
      </c>
      <c r="J56">
        <v>0.8</v>
      </c>
      <c r="K56">
        <f t="shared" si="8"/>
        <v>1.0464</v>
      </c>
    </row>
    <row r="57" spans="1:12" x14ac:dyDescent="0.2">
      <c r="A57">
        <v>0.9</v>
      </c>
      <c r="B57">
        <f t="shared" si="7"/>
        <v>0.59130000000000038</v>
      </c>
      <c r="J57">
        <v>0.9</v>
      </c>
      <c r="K57">
        <f t="shared" si="8"/>
        <v>1.0143</v>
      </c>
    </row>
    <row r="58" spans="1:12" x14ac:dyDescent="0.2">
      <c r="A58">
        <v>1</v>
      </c>
      <c r="B58">
        <f t="shared" si="7"/>
        <v>1.0000000000000002</v>
      </c>
      <c r="J58">
        <v>1</v>
      </c>
      <c r="K58">
        <f t="shared" si="8"/>
        <v>1</v>
      </c>
    </row>
    <row r="61" spans="1:12" x14ac:dyDescent="0.2">
      <c r="A61" s="1" t="s">
        <v>9</v>
      </c>
      <c r="B61" s="1"/>
      <c r="C61" s="1"/>
    </row>
    <row r="62" spans="1:12" x14ac:dyDescent="0.2">
      <c r="A62" t="s">
        <v>0</v>
      </c>
      <c r="B62" t="s">
        <v>3</v>
      </c>
      <c r="C62" t="s">
        <v>12</v>
      </c>
    </row>
    <row r="63" spans="1:12" x14ac:dyDescent="0.2">
      <c r="A63">
        <v>0</v>
      </c>
      <c r="B63">
        <f>(($C$65+1)*(A63*2)^$C$63-$C$65*(A63*2)^($C$63-1))/2</f>
        <v>0</v>
      </c>
      <c r="C63">
        <v>3</v>
      </c>
    </row>
    <row r="64" spans="1:12" x14ac:dyDescent="0.2">
      <c r="A64">
        <v>0.1</v>
      </c>
      <c r="B64">
        <f t="shared" ref="B64:B68" si="9">(($C$65+1)*(A64*2)^$C$63-$C$65*(A64*2)^($C$63-1))/2</f>
        <v>-2.3199999999999998E-2</v>
      </c>
      <c r="C64" t="s">
        <v>15</v>
      </c>
    </row>
    <row r="65" spans="1:21" x14ac:dyDescent="0.2">
      <c r="A65">
        <v>0.2</v>
      </c>
      <c r="B65">
        <f t="shared" si="9"/>
        <v>-4.9599999999999977E-2</v>
      </c>
      <c r="C65">
        <v>1.7</v>
      </c>
    </row>
    <row r="66" spans="1:21" x14ac:dyDescent="0.2">
      <c r="A66">
        <v>0.3</v>
      </c>
      <c r="B66">
        <f t="shared" si="9"/>
        <v>-1.4399999999999968E-2</v>
      </c>
    </row>
    <row r="67" spans="1:21" x14ac:dyDescent="0.2">
      <c r="A67">
        <v>0.4</v>
      </c>
      <c r="B67">
        <f t="shared" si="9"/>
        <v>0.14720000000000022</v>
      </c>
    </row>
    <row r="68" spans="1:21" x14ac:dyDescent="0.2">
      <c r="A68">
        <v>0.5</v>
      </c>
      <c r="B68">
        <f t="shared" si="9"/>
        <v>0.50000000000000011</v>
      </c>
    </row>
    <row r="69" spans="1:21" x14ac:dyDescent="0.2">
      <c r="A69">
        <v>0.6</v>
      </c>
      <c r="B69">
        <f>((2-A69*2)^($C$63-1)*(($C$65+1)*(A69*2-2)+$C$65)+1)/2+0.5</f>
        <v>0.85279999999999989</v>
      </c>
    </row>
    <row r="70" spans="1:21" x14ac:dyDescent="0.2">
      <c r="A70">
        <v>0.7</v>
      </c>
      <c r="B70">
        <f t="shared" ref="B70:B73" si="10">((2-A70*2)^($C$63-1)*(($C$65+1)*(A70*2-2)+$C$65)+1)/2+0.5</f>
        <v>1.0144</v>
      </c>
    </row>
    <row r="71" spans="1:21" x14ac:dyDescent="0.2">
      <c r="A71">
        <v>0.8</v>
      </c>
      <c r="B71">
        <f t="shared" si="10"/>
        <v>1.0495999999999999</v>
      </c>
    </row>
    <row r="72" spans="1:21" x14ac:dyDescent="0.2">
      <c r="A72">
        <v>0.9</v>
      </c>
      <c r="B72">
        <f t="shared" si="10"/>
        <v>1.0232000000000001</v>
      </c>
    </row>
    <row r="73" spans="1:21" x14ac:dyDescent="0.2">
      <c r="A73">
        <v>1</v>
      </c>
      <c r="B73">
        <f t="shared" si="10"/>
        <v>1</v>
      </c>
    </row>
    <row r="77" spans="1:21" x14ac:dyDescent="0.2">
      <c r="A77" s="1" t="s">
        <v>14</v>
      </c>
      <c r="B77" s="1"/>
      <c r="C77" s="1"/>
      <c r="J77" s="1" t="s">
        <v>17</v>
      </c>
      <c r="K77" s="1"/>
      <c r="L77" s="1"/>
      <c r="S77" s="1" t="s">
        <v>18</v>
      </c>
      <c r="T77" s="1"/>
      <c r="U77" s="1"/>
    </row>
    <row r="78" spans="1:21" x14ac:dyDescent="0.2">
      <c r="A78" t="s">
        <v>0</v>
      </c>
      <c r="B78" t="s">
        <v>3</v>
      </c>
      <c r="C78" t="s">
        <v>12</v>
      </c>
      <c r="J78" t="s">
        <v>0</v>
      </c>
      <c r="K78" t="s">
        <v>3</v>
      </c>
      <c r="L78" t="s">
        <v>12</v>
      </c>
      <c r="S78" t="s">
        <v>0</v>
      </c>
      <c r="T78" t="s">
        <v>3</v>
      </c>
      <c r="U78" t="s">
        <v>12</v>
      </c>
    </row>
    <row r="79" spans="1:21" x14ac:dyDescent="0.2">
      <c r="A79">
        <v>0</v>
      </c>
      <c r="B79">
        <f t="shared" ref="B79:B104" si="11">POWER($C$79,10*(A79-1))*SIN((A79-1-$C$81)*2*PI()/$C$83)</f>
        <v>-4.8828124999999886E-4</v>
      </c>
      <c r="C79">
        <v>2</v>
      </c>
      <c r="J79">
        <v>0</v>
      </c>
      <c r="K79">
        <f>1-POWER($L$79,10*(-J79))*SIN((-J79-$L$81)*2*PI()/$L$83)</f>
        <v>0</v>
      </c>
      <c r="L79">
        <v>2</v>
      </c>
      <c r="S79">
        <v>0</v>
      </c>
      <c r="T79">
        <f>POWER($U$79,10*(S79-0.5))*SIN((S79-0.5-$U$81)*2*PI()/$U$83)/2</f>
        <v>-7.8124999999999965E-3</v>
      </c>
      <c r="U79">
        <v>2</v>
      </c>
    </row>
    <row r="80" spans="1:21" x14ac:dyDescent="0.2">
      <c r="A80">
        <v>0.04</v>
      </c>
      <c r="B80">
        <f t="shared" si="11"/>
        <v>3.9819371937598562E-4</v>
      </c>
      <c r="C80" t="s">
        <v>16</v>
      </c>
      <c r="J80">
        <v>0.04</v>
      </c>
      <c r="K80">
        <f t="shared" ref="K80:K104" si="12">1-POWER($L$79,10*(-J80))*SIN((-J80-$L$81)*2*PI()/$L$83)</f>
        <v>0.49289382739136534</v>
      </c>
      <c r="L80" t="s">
        <v>16</v>
      </c>
      <c r="S80">
        <v>0.04</v>
      </c>
      <c r="T80">
        <f t="shared" ref="T80:T91" si="13">POWER($U$79,10*(S80-0.5))*SIN((S80-0.5-$U$81)*2*PI()/$U$83)/2</f>
        <v>-2.0166773391746599E-2</v>
      </c>
      <c r="U80" t="s">
        <v>16</v>
      </c>
    </row>
    <row r="81" spans="1:21" x14ac:dyDescent="0.2">
      <c r="A81">
        <v>0.08</v>
      </c>
      <c r="B81">
        <f t="shared" si="11"/>
        <v>1.5532959233347287E-3</v>
      </c>
      <c r="C81">
        <f>-C83/4</f>
        <v>-7.4999999999999997E-2</v>
      </c>
      <c r="J81">
        <v>0.08</v>
      </c>
      <c r="K81">
        <f t="shared" si="12"/>
        <v>1.0600358369029608</v>
      </c>
      <c r="L81">
        <f>-L83/4</f>
        <v>-7.4999999999999997E-2</v>
      </c>
      <c r="S81">
        <v>0.08</v>
      </c>
      <c r="T81">
        <f t="shared" si="13"/>
        <v>-2.2009068755288977E-2</v>
      </c>
      <c r="U81">
        <f>-U83/4</f>
        <v>-7.4999999999999997E-2</v>
      </c>
    </row>
    <row r="82" spans="1:21" x14ac:dyDescent="0.2">
      <c r="A82">
        <v>0.12</v>
      </c>
      <c r="B82">
        <f t="shared" si="11"/>
        <v>2.0495862586114655E-3</v>
      </c>
      <c r="C82" t="s">
        <v>15</v>
      </c>
      <c r="J82">
        <v>0.12</v>
      </c>
      <c r="K82">
        <f t="shared" si="12"/>
        <v>1.3521451000846239</v>
      </c>
      <c r="L82" t="s">
        <v>15</v>
      </c>
      <c r="S82">
        <v>0.12</v>
      </c>
      <c r="T82">
        <f t="shared" si="13"/>
        <v>-3.7522398064350608E-3</v>
      </c>
      <c r="U82" t="s">
        <v>15</v>
      </c>
    </row>
    <row r="83" spans="1:21" x14ac:dyDescent="0.2">
      <c r="A83">
        <v>0.16</v>
      </c>
      <c r="B83">
        <f t="shared" si="11"/>
        <v>9.1480894083468764E-4</v>
      </c>
      <c r="C83">
        <v>0.3</v>
      </c>
      <c r="J83">
        <v>0.16</v>
      </c>
      <c r="K83">
        <f t="shared" si="12"/>
        <v>1.3226683742679457</v>
      </c>
      <c r="L83">
        <v>0.3</v>
      </c>
      <c r="S83">
        <v>0.16</v>
      </c>
      <c r="T83">
        <f t="shared" si="13"/>
        <v>3.1694135788039708E-2</v>
      </c>
      <c r="U83">
        <v>0.3</v>
      </c>
    </row>
    <row r="84" spans="1:21" x14ac:dyDescent="0.2">
      <c r="A84">
        <v>0.2</v>
      </c>
      <c r="B84">
        <f t="shared" si="11"/>
        <v>-1.9531249999999881E-3</v>
      </c>
      <c r="J84">
        <v>0.2</v>
      </c>
      <c r="K84">
        <f t="shared" si="12"/>
        <v>1.125</v>
      </c>
      <c r="S84">
        <v>0.2</v>
      </c>
      <c r="T84">
        <f t="shared" si="13"/>
        <v>6.25E-2</v>
      </c>
    </row>
    <row r="85" spans="1:21" x14ac:dyDescent="0.2">
      <c r="A85">
        <v>0.24</v>
      </c>
      <c r="B85">
        <f t="shared" si="11"/>
        <v>-5.0416933479366516E-3</v>
      </c>
      <c r="J85">
        <v>0.24</v>
      </c>
      <c r="K85">
        <f t="shared" si="12"/>
        <v>0.94145222778658022</v>
      </c>
      <c r="S85">
        <v>0.24</v>
      </c>
      <c r="T85">
        <f t="shared" si="13"/>
        <v>5.5182695526923592E-2</v>
      </c>
    </row>
    <row r="86" spans="1:21" x14ac:dyDescent="0.2">
      <c r="A86">
        <v>0.28000000000000003</v>
      </c>
      <c r="B86">
        <f t="shared" si="11"/>
        <v>-5.5022671888222546E-3</v>
      </c>
      <c r="J86">
        <v>0.28000000000000003</v>
      </c>
      <c r="K86">
        <f t="shared" si="12"/>
        <v>0.86882647944886626</v>
      </c>
      <c r="S86">
        <v>0.28000000000000003</v>
      </c>
      <c r="T86">
        <f t="shared" si="13"/>
        <v>-1.1374664072266824E-2</v>
      </c>
    </row>
    <row r="87" spans="1:21" x14ac:dyDescent="0.2">
      <c r="A87">
        <v>0.32</v>
      </c>
      <c r="B87">
        <f t="shared" si="11"/>
        <v>-9.380599516087641E-4</v>
      </c>
      <c r="J87">
        <v>0.32</v>
      </c>
      <c r="K87">
        <f t="shared" si="12"/>
        <v>0.9005890609065772</v>
      </c>
      <c r="S87">
        <v>0.32</v>
      </c>
      <c r="T87">
        <f t="shared" si="13"/>
        <v>-0.11616456132539346</v>
      </c>
    </row>
    <row r="88" spans="1:21" x14ac:dyDescent="0.2">
      <c r="A88">
        <v>0.36</v>
      </c>
      <c r="B88">
        <f t="shared" si="11"/>
        <v>7.9235339470099132E-3</v>
      </c>
      <c r="J88">
        <v>0.36</v>
      </c>
      <c r="K88">
        <f t="shared" si="12"/>
        <v>0.97451560195993714</v>
      </c>
      <c r="S88">
        <v>0.36</v>
      </c>
      <c r="T88">
        <f t="shared" si="13"/>
        <v>-0.18532431536557847</v>
      </c>
    </row>
    <row r="89" spans="1:21" x14ac:dyDescent="0.2">
      <c r="A89">
        <v>0.4</v>
      </c>
      <c r="B89">
        <f t="shared" si="11"/>
        <v>1.5625E-2</v>
      </c>
      <c r="J89">
        <v>0.4</v>
      </c>
      <c r="K89">
        <f t="shared" si="12"/>
        <v>1.03125</v>
      </c>
      <c r="S89">
        <v>0.4</v>
      </c>
      <c r="T89">
        <f t="shared" si="13"/>
        <v>-0.12499999999999992</v>
      </c>
    </row>
    <row r="90" spans="1:21" x14ac:dyDescent="0.2">
      <c r="A90">
        <v>0.44</v>
      </c>
      <c r="B90">
        <f t="shared" si="11"/>
        <v>1.3795673881730891E-2</v>
      </c>
      <c r="J90">
        <v>0.44</v>
      </c>
      <c r="K90">
        <f t="shared" si="12"/>
        <v>1.0463310788413946</v>
      </c>
      <c r="S90">
        <v>0.44</v>
      </c>
      <c r="T90">
        <f t="shared" si="13"/>
        <v>0.10193759216025153</v>
      </c>
    </row>
    <row r="91" spans="1:21" x14ac:dyDescent="0.2">
      <c r="A91">
        <v>0.48</v>
      </c>
      <c r="B91">
        <f t="shared" si="11"/>
        <v>-2.8436660180666635E-3</v>
      </c>
      <c r="J91">
        <v>0.48</v>
      </c>
      <c r="K91">
        <f t="shared" si="12"/>
        <v>1.0290411403313484</v>
      </c>
      <c r="S91">
        <v>0.48</v>
      </c>
      <c r="T91">
        <f t="shared" si="13"/>
        <v>0.39764375637369082</v>
      </c>
    </row>
    <row r="92" spans="1:21" x14ac:dyDescent="0.2">
      <c r="A92">
        <v>0.52</v>
      </c>
      <c r="B92">
        <f t="shared" si="11"/>
        <v>-2.9041140331348376E-2</v>
      </c>
      <c r="J92">
        <v>0.52</v>
      </c>
      <c r="K92">
        <f t="shared" si="12"/>
        <v>1.0028436660180666</v>
      </c>
      <c r="S92">
        <v>0.52</v>
      </c>
      <c r="T92">
        <f t="shared" ref="T92:T104" si="14">1-POWER($U$79,20*(0.5-S92))*SIN((2*(S92-0.5)-$U$81)*2*PI()/$U$83)/2</f>
        <v>0.74644691369568295</v>
      </c>
    </row>
    <row r="93" spans="1:21" x14ac:dyDescent="0.2">
      <c r="A93">
        <v>0.56000000000000005</v>
      </c>
      <c r="B93">
        <f t="shared" si="11"/>
        <v>-4.6331078841394625E-2</v>
      </c>
      <c r="J93">
        <v>0.56000000000000005</v>
      </c>
      <c r="K93">
        <f t="shared" si="12"/>
        <v>0.98620432611826914</v>
      </c>
      <c r="S93">
        <v>0.56000000000000005</v>
      </c>
      <c r="T93">
        <f t="shared" si="14"/>
        <v>1.1760725500423121</v>
      </c>
    </row>
    <row r="94" spans="1:21" x14ac:dyDescent="0.2">
      <c r="A94">
        <v>0.6</v>
      </c>
      <c r="B94">
        <f t="shared" si="11"/>
        <v>-3.125E-2</v>
      </c>
      <c r="J94">
        <v>0.6</v>
      </c>
      <c r="K94">
        <f t="shared" si="12"/>
        <v>0.984375</v>
      </c>
      <c r="S94">
        <v>0.6</v>
      </c>
      <c r="T94">
        <f t="shared" si="14"/>
        <v>1.0625</v>
      </c>
    </row>
    <row r="95" spans="1:21" x14ac:dyDescent="0.2">
      <c r="A95">
        <v>0.64</v>
      </c>
      <c r="B95">
        <f t="shared" si="11"/>
        <v>2.5484398040062899E-2</v>
      </c>
      <c r="J95">
        <v>0.64</v>
      </c>
      <c r="K95">
        <f t="shared" si="12"/>
        <v>0.99207646605299005</v>
      </c>
      <c r="S95">
        <v>0.64</v>
      </c>
      <c r="T95">
        <f t="shared" si="14"/>
        <v>0.93441323972443313</v>
      </c>
    </row>
    <row r="96" spans="1:21" x14ac:dyDescent="0.2">
      <c r="A96">
        <v>0.68</v>
      </c>
      <c r="B96">
        <f t="shared" si="11"/>
        <v>9.9410939093422815E-2</v>
      </c>
      <c r="J96">
        <v>0.68</v>
      </c>
      <c r="K96">
        <f t="shared" si="12"/>
        <v>1.0009380599516087</v>
      </c>
      <c r="S96">
        <v>0.68</v>
      </c>
      <c r="T96">
        <f t="shared" si="14"/>
        <v>0.98725780097996862</v>
      </c>
    </row>
    <row r="97" spans="1:20" x14ac:dyDescent="0.2">
      <c r="A97">
        <v>0.72</v>
      </c>
      <c r="B97">
        <f t="shared" si="11"/>
        <v>0.13117352055113368</v>
      </c>
      <c r="J97">
        <v>0.72</v>
      </c>
      <c r="K97">
        <f t="shared" si="12"/>
        <v>1.0055022671888223</v>
      </c>
      <c r="S97">
        <v>0.72</v>
      </c>
      <c r="T97">
        <f t="shared" si="14"/>
        <v>1.0231655394206973</v>
      </c>
    </row>
    <row r="98" spans="1:20" x14ac:dyDescent="0.2">
      <c r="A98">
        <v>0.76</v>
      </c>
      <c r="B98">
        <f t="shared" si="11"/>
        <v>5.8547772213419766E-2</v>
      </c>
      <c r="J98">
        <v>0.76</v>
      </c>
      <c r="K98">
        <f t="shared" si="12"/>
        <v>1.0050416933479367</v>
      </c>
      <c r="S98">
        <v>0.76</v>
      </c>
      <c r="T98">
        <f t="shared" si="14"/>
        <v>1.0014218330090334</v>
      </c>
    </row>
    <row r="99" spans="1:20" x14ac:dyDescent="0.2">
      <c r="A99">
        <v>0.8</v>
      </c>
      <c r="B99">
        <f t="shared" si="11"/>
        <v>-0.12500000000000022</v>
      </c>
      <c r="J99">
        <v>0.8</v>
      </c>
      <c r="K99">
        <f t="shared" si="12"/>
        <v>1.001953125</v>
      </c>
      <c r="S99">
        <v>0.8</v>
      </c>
      <c r="T99">
        <f t="shared" si="14"/>
        <v>0.9921875</v>
      </c>
    </row>
    <row r="100" spans="1:20" x14ac:dyDescent="0.2">
      <c r="A100">
        <v>0.84</v>
      </c>
      <c r="B100">
        <f t="shared" si="11"/>
        <v>-0.3226683742679457</v>
      </c>
      <c r="J100">
        <v>0.84</v>
      </c>
      <c r="K100">
        <f t="shared" si="12"/>
        <v>0.99908519105916527</v>
      </c>
      <c r="S100">
        <v>0.84</v>
      </c>
      <c r="T100">
        <f t="shared" si="14"/>
        <v>1.0004690299758043</v>
      </c>
    </row>
    <row r="101" spans="1:20" x14ac:dyDescent="0.2">
      <c r="A101">
        <v>0.88</v>
      </c>
      <c r="B101">
        <f t="shared" si="11"/>
        <v>-0.35214510008462391</v>
      </c>
      <c r="J101">
        <v>0.88</v>
      </c>
      <c r="K101">
        <f t="shared" si="12"/>
        <v>0.99795041374138849</v>
      </c>
      <c r="S101">
        <v>0.88</v>
      </c>
      <c r="T101">
        <f t="shared" si="14"/>
        <v>1.0025208466739683</v>
      </c>
    </row>
    <row r="102" spans="1:20" x14ac:dyDescent="0.2">
      <c r="A102">
        <v>0.92</v>
      </c>
      <c r="B102">
        <f t="shared" si="11"/>
        <v>-6.0035836902960348E-2</v>
      </c>
      <c r="J102">
        <v>0.92</v>
      </c>
      <c r="K102">
        <f t="shared" si="12"/>
        <v>0.99844670407666525</v>
      </c>
      <c r="S102">
        <v>0.92</v>
      </c>
      <c r="T102">
        <f t="shared" si="14"/>
        <v>0.99954259552958269</v>
      </c>
    </row>
    <row r="103" spans="1:20" x14ac:dyDescent="0.2">
      <c r="A103">
        <v>0.96</v>
      </c>
      <c r="B103">
        <f t="shared" si="11"/>
        <v>0.50710617260863411</v>
      </c>
      <c r="J103">
        <v>0.96</v>
      </c>
      <c r="K103">
        <f t="shared" si="12"/>
        <v>0.99960180628062401</v>
      </c>
      <c r="S103">
        <v>0.96</v>
      </c>
      <c r="T103">
        <f t="shared" si="14"/>
        <v>0.99922335203833268</v>
      </c>
    </row>
    <row r="104" spans="1:20" x14ac:dyDescent="0.2">
      <c r="A104">
        <v>1</v>
      </c>
      <c r="B104">
        <f t="shared" si="11"/>
        <v>1</v>
      </c>
      <c r="J104">
        <v>1</v>
      </c>
      <c r="K104">
        <f t="shared" si="12"/>
        <v>1.00048828125</v>
      </c>
      <c r="S104">
        <v>1</v>
      </c>
      <c r="T104">
        <f t="shared" si="14"/>
        <v>1.000244140625</v>
      </c>
    </row>
    <row r="108" spans="1:20" x14ac:dyDescent="0.2">
      <c r="A108" s="1" t="s">
        <v>19</v>
      </c>
      <c r="B108" s="1"/>
      <c r="C108" s="1"/>
    </row>
    <row r="109" spans="1:20" x14ac:dyDescent="0.2">
      <c r="A109" t="s">
        <v>0</v>
      </c>
      <c r="B109" t="s">
        <v>3</v>
      </c>
      <c r="C109" t="s">
        <v>12</v>
      </c>
    </row>
    <row r="110" spans="1:20" x14ac:dyDescent="0.2">
      <c r="A110">
        <v>0</v>
      </c>
      <c r="B110">
        <f>1-ABS(SIN(A110*$C$114*A110*PI()))^(1-A110)</f>
        <v>1</v>
      </c>
      <c r="C110">
        <v>3</v>
      </c>
    </row>
    <row r="111" spans="1:20" x14ac:dyDescent="0.2">
      <c r="A111">
        <v>0.04</v>
      </c>
      <c r="B111">
        <f t="shared" ref="B111:B135" si="15">1-ABS(SIN(A111*$C$114*A111*PI()))^(1-A111)</f>
        <v>0.98502970024523384</v>
      </c>
      <c r="C111" t="s">
        <v>15</v>
      </c>
    </row>
    <row r="112" spans="1:20" x14ac:dyDescent="0.2">
      <c r="A112">
        <v>0.08</v>
      </c>
      <c r="B112">
        <f t="shared" si="15"/>
        <v>0.93617365129149988</v>
      </c>
      <c r="C112">
        <v>0.3</v>
      </c>
    </row>
    <row r="113" spans="1:3" x14ac:dyDescent="0.2">
      <c r="A113">
        <v>0.12</v>
      </c>
      <c r="B113">
        <f t="shared" si="15"/>
        <v>0.85336994472744854</v>
      </c>
      <c r="C113" t="s">
        <v>16</v>
      </c>
    </row>
    <row r="114" spans="1:3" x14ac:dyDescent="0.2">
      <c r="A114">
        <v>0.16</v>
      </c>
      <c r="B114">
        <f t="shared" si="15"/>
        <v>0.7415742375882548</v>
      </c>
      <c r="C114">
        <f>C110-0.5</f>
        <v>2.5</v>
      </c>
    </row>
    <row r="115" spans="1:3" x14ac:dyDescent="0.2">
      <c r="A115">
        <v>0.2</v>
      </c>
      <c r="B115">
        <f t="shared" si="15"/>
        <v>0.60917180107525137</v>
      </c>
    </row>
    <row r="116" spans="1:3" x14ac:dyDescent="0.2">
      <c r="A116">
        <v>0.24</v>
      </c>
      <c r="B116">
        <f t="shared" si="15"/>
        <v>0.46684520620979442</v>
      </c>
    </row>
    <row r="117" spans="1:3" x14ac:dyDescent="0.2">
      <c r="A117">
        <v>0.28000000000000003</v>
      </c>
      <c r="B117">
        <f t="shared" si="15"/>
        <v>0.3264702317788768</v>
      </c>
    </row>
    <row r="118" spans="1:3" x14ac:dyDescent="0.2">
      <c r="A118">
        <v>0.32</v>
      </c>
      <c r="B118">
        <f t="shared" si="15"/>
        <v>0.19995793489646851</v>
      </c>
    </row>
    <row r="119" spans="1:3" x14ac:dyDescent="0.2">
      <c r="A119">
        <v>0.36</v>
      </c>
      <c r="B119">
        <f t="shared" si="15"/>
        <v>9.8110945812471706E-2</v>
      </c>
    </row>
    <row r="120" spans="1:3" x14ac:dyDescent="0.2">
      <c r="A120">
        <v>0.4</v>
      </c>
      <c r="B120">
        <f t="shared" si="15"/>
        <v>2.9660311009432005E-2</v>
      </c>
    </row>
    <row r="121" spans="1:3" x14ac:dyDescent="0.2">
      <c r="A121">
        <v>0.44</v>
      </c>
      <c r="B121">
        <f t="shared" si="15"/>
        <v>7.0750095820093506E-4</v>
      </c>
    </row>
    <row r="122" spans="1:3" x14ac:dyDescent="0.2">
      <c r="A122">
        <v>0.48</v>
      </c>
      <c r="B122">
        <f t="shared" si="15"/>
        <v>1.485336354839617E-2</v>
      </c>
    </row>
    <row r="123" spans="1:3" x14ac:dyDescent="0.2">
      <c r="A123">
        <v>0.52</v>
      </c>
      <c r="B123">
        <f t="shared" si="15"/>
        <v>7.452468991805572E-2</v>
      </c>
    </row>
    <row r="124" spans="1:3" x14ac:dyDescent="0.2">
      <c r="A124">
        <v>0.56000000000000005</v>
      </c>
      <c r="B124">
        <f t="shared" si="15"/>
        <v>0.18528013303557656</v>
      </c>
    </row>
    <row r="125" spans="1:3" x14ac:dyDescent="0.2">
      <c r="A125">
        <v>0.6</v>
      </c>
      <c r="B125">
        <f t="shared" si="15"/>
        <v>0.37483746199508317</v>
      </c>
    </row>
    <row r="126" spans="1:3" x14ac:dyDescent="0.2">
      <c r="A126">
        <v>0.64</v>
      </c>
      <c r="B126">
        <f t="shared" si="15"/>
        <v>0.60581341697039015</v>
      </c>
    </row>
    <row r="127" spans="1:3" x14ac:dyDescent="0.2">
      <c r="A127">
        <v>0.68</v>
      </c>
      <c r="B127">
        <f t="shared" si="15"/>
        <v>0.21425920049182556</v>
      </c>
    </row>
    <row r="128" spans="1:3" x14ac:dyDescent="0.2">
      <c r="A128">
        <v>0.72</v>
      </c>
      <c r="B128">
        <f t="shared" si="15"/>
        <v>6.0053467909508385E-2</v>
      </c>
    </row>
    <row r="129" spans="1:2" x14ac:dyDescent="0.2">
      <c r="A129">
        <v>0.76</v>
      </c>
      <c r="B129">
        <f t="shared" si="15"/>
        <v>3.726487895803654E-3</v>
      </c>
    </row>
    <row r="130" spans="1:2" x14ac:dyDescent="0.2">
      <c r="A130">
        <v>0.8</v>
      </c>
      <c r="B130">
        <f t="shared" si="15"/>
        <v>9.9861618128000984E-3</v>
      </c>
    </row>
    <row r="131" spans="1:2" x14ac:dyDescent="0.2">
      <c r="A131">
        <v>0.84</v>
      </c>
      <c r="B131">
        <f t="shared" si="15"/>
        <v>6.0876180850539696E-2</v>
      </c>
    </row>
    <row r="132" spans="1:2" x14ac:dyDescent="0.2">
      <c r="A132">
        <v>0.88</v>
      </c>
      <c r="B132">
        <f t="shared" si="15"/>
        <v>0.1757708453833936</v>
      </c>
    </row>
    <row r="133" spans="1:2" x14ac:dyDescent="0.2">
      <c r="A133">
        <v>0.92</v>
      </c>
      <c r="B133">
        <f t="shared" si="15"/>
        <v>7.9219372289161205E-2</v>
      </c>
    </row>
    <row r="134" spans="1:2" x14ac:dyDescent="0.2">
      <c r="A134">
        <v>0.96</v>
      </c>
      <c r="B134">
        <f t="shared" si="15"/>
        <v>8.0841565021407824E-3</v>
      </c>
    </row>
    <row r="135" spans="1:2" x14ac:dyDescent="0.2">
      <c r="A135">
        <v>1</v>
      </c>
      <c r="B135">
        <f t="shared" si="15"/>
        <v>0</v>
      </c>
    </row>
  </sheetData>
  <mergeCells count="20">
    <mergeCell ref="R8:X8"/>
    <mergeCell ref="R9:X9"/>
    <mergeCell ref="R11:X14"/>
    <mergeCell ref="R1:X2"/>
    <mergeCell ref="R3:X4"/>
    <mergeCell ref="R5:X6"/>
    <mergeCell ref="R7:X7"/>
    <mergeCell ref="A1:C1"/>
    <mergeCell ref="J1:L1"/>
    <mergeCell ref="A16:C16"/>
    <mergeCell ref="J16:L16"/>
    <mergeCell ref="A31:C31"/>
    <mergeCell ref="R16:T16"/>
    <mergeCell ref="A77:C77"/>
    <mergeCell ref="J77:L77"/>
    <mergeCell ref="S77:U77"/>
    <mergeCell ref="A108:C108"/>
    <mergeCell ref="A46:C46"/>
    <mergeCell ref="J46:L46"/>
    <mergeCell ref="A61:C6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VaterHu</dc:creator>
  <cp:lastModifiedBy>VaterHu</cp:lastModifiedBy>
  <dcterms:created xsi:type="dcterms:W3CDTF">2015-06-05T18:19:34Z</dcterms:created>
  <dcterms:modified xsi:type="dcterms:W3CDTF">2023-02-01T17:02:11Z</dcterms:modified>
</cp:coreProperties>
</file>