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DNA loads" sheetId="1" r:id="rId1"/>
  </sheets>
  <externalReferences>
    <externalReference r:id="rId2"/>
  </externalReferences>
  <calcPr calcId="125725"/>
</workbook>
</file>

<file path=xl/calcChain.xml><?xml version="1.0" encoding="utf-8"?>
<calcChain xmlns="http://schemas.openxmlformats.org/spreadsheetml/2006/main">
  <c r="AE200" i="1"/>
  <c r="AE199"/>
  <c r="AE198"/>
  <c r="AE197"/>
  <c r="AE196"/>
  <c r="AE195"/>
  <c r="AE194"/>
  <c r="AE193"/>
  <c r="AE192"/>
  <c r="AE191"/>
  <c r="AE190"/>
  <c r="AE189"/>
  <c r="AE188"/>
  <c r="AE187"/>
  <c r="AE186"/>
  <c r="AE185"/>
  <c r="AE184"/>
  <c r="AE183"/>
  <c r="AE182"/>
  <c r="AE181"/>
  <c r="AE180"/>
  <c r="AE179"/>
  <c r="AE178"/>
  <c r="AE177"/>
  <c r="AE176"/>
  <c r="AE175"/>
  <c r="AE174"/>
  <c r="AE173"/>
  <c r="AE172"/>
  <c r="AE171"/>
  <c r="AE170"/>
  <c r="AE169"/>
  <c r="AE162"/>
  <c r="AE161"/>
  <c r="AE154"/>
  <c r="AE153"/>
  <c r="AE145"/>
  <c r="AE144"/>
  <c r="AE143"/>
  <c r="AE142"/>
  <c r="AE141"/>
  <c r="AE140"/>
  <c r="AE139"/>
  <c r="AE138"/>
  <c r="AE137"/>
  <c r="AE136"/>
  <c r="AE135"/>
  <c r="AE134"/>
  <c r="AE133"/>
  <c r="AE132"/>
  <c r="AE131"/>
  <c r="AE130"/>
  <c r="AE129"/>
  <c r="AE128"/>
  <c r="AE127"/>
  <c r="AE126"/>
  <c r="AE125"/>
  <c r="AE124"/>
  <c r="AE123"/>
  <c r="AE122"/>
  <c r="AE121"/>
  <c r="AE120"/>
  <c r="AE119"/>
  <c r="AE118"/>
  <c r="AE117"/>
  <c r="AE116"/>
  <c r="AE115"/>
  <c r="AE114"/>
  <c r="AE113"/>
  <c r="AE112"/>
  <c r="AE111"/>
  <c r="AE110"/>
  <c r="AE109"/>
  <c r="AE108"/>
  <c r="AE107"/>
  <c r="AE106"/>
  <c r="AE105"/>
  <c r="AE104"/>
  <c r="AE103"/>
  <c r="AE102"/>
  <c r="AE101"/>
  <c r="AE100"/>
  <c r="AE99"/>
  <c r="AE98"/>
  <c r="AE97"/>
  <c r="AE96"/>
  <c r="AE89"/>
  <c r="AE88"/>
  <c r="AE81"/>
  <c r="AE80"/>
  <c r="AE73"/>
  <c r="AE72"/>
  <c r="AE71"/>
  <c r="AE70"/>
  <c r="AE69"/>
  <c r="AE68"/>
  <c r="AE67"/>
  <c r="AE66"/>
  <c r="AE65"/>
  <c r="AE64"/>
  <c r="AE63"/>
  <c r="AE62"/>
  <c r="AH61"/>
  <c r="AI61" s="1"/>
  <c r="AE61"/>
  <c r="AH60"/>
  <c r="AI60" s="1"/>
  <c r="AE60"/>
  <c r="AH59"/>
  <c r="AI59" s="1"/>
  <c r="AE59"/>
  <c r="AH58"/>
  <c r="AI58" s="1"/>
  <c r="AE58"/>
  <c r="AH57"/>
  <c r="AI57" s="1"/>
  <c r="AE57"/>
  <c r="AI56"/>
  <c r="AH56"/>
  <c r="AE56"/>
  <c r="AH52" s="1"/>
  <c r="AI52" s="1"/>
  <c r="AH55"/>
  <c r="AI55" s="1"/>
  <c r="AE55"/>
  <c r="AI54"/>
  <c r="AH54"/>
  <c r="AE54"/>
  <c r="AH53"/>
  <c r="AI53" s="1"/>
  <c r="AE53"/>
  <c r="AE52"/>
  <c r="AI51"/>
  <c r="AH51"/>
  <c r="AE51"/>
  <c r="AH50"/>
  <c r="AI50" s="1"/>
  <c r="AE50"/>
  <c r="AH49"/>
  <c r="AI49" s="1"/>
  <c r="AE49"/>
  <c r="AI48"/>
  <c r="AH48"/>
  <c r="AE48"/>
  <c r="AI47"/>
  <c r="AH47"/>
  <c r="AE47"/>
  <c r="AH46"/>
  <c r="AI46" s="1"/>
  <c r="AE46"/>
  <c r="AH45"/>
  <c r="AI45" s="1"/>
  <c r="AE45"/>
  <c r="AI44"/>
  <c r="AH44"/>
  <c r="AE44"/>
  <c r="AI43"/>
  <c r="AH43"/>
  <c r="AE43"/>
  <c r="AH42"/>
  <c r="AI42" s="1"/>
  <c r="AE42"/>
  <c r="AH41"/>
  <c r="AI41" s="1"/>
  <c r="AE41"/>
  <c r="AI40"/>
  <c r="AH40"/>
  <c r="AE40"/>
  <c r="AI39"/>
  <c r="AH39"/>
  <c r="AE39"/>
  <c r="AH38"/>
  <c r="AI38" s="1"/>
  <c r="AE38"/>
  <c r="AH37"/>
  <c r="AI37" s="1"/>
  <c r="AE37"/>
  <c r="AH36"/>
  <c r="AI36" s="1"/>
  <c r="AE36"/>
  <c r="AI35"/>
  <c r="AH35"/>
  <c r="AE35"/>
  <c r="AH34"/>
  <c r="AI34" s="1"/>
  <c r="AE34"/>
  <c r="AH33"/>
  <c r="AI33" s="1"/>
  <c r="AE33"/>
  <c r="AH32"/>
  <c r="AI32" s="1"/>
  <c r="AE32"/>
  <c r="AI31"/>
  <c r="AH31"/>
  <c r="AE31"/>
  <c r="AH30"/>
  <c r="AI30" s="1"/>
  <c r="AE30"/>
  <c r="AH29"/>
  <c r="AI29" s="1"/>
  <c r="AE29"/>
  <c r="AH28"/>
  <c r="AI28" s="1"/>
  <c r="AE28"/>
  <c r="AH27"/>
  <c r="AI27" s="1"/>
  <c r="AE27"/>
  <c r="AH26"/>
  <c r="AI26" s="1"/>
  <c r="AE26"/>
  <c r="AH25"/>
  <c r="AI25" s="1"/>
  <c r="AE25"/>
  <c r="AH24"/>
  <c r="AI24" s="1"/>
  <c r="AE24"/>
  <c r="AI23"/>
  <c r="AH23"/>
  <c r="AH22"/>
  <c r="AI22" s="1"/>
  <c r="AI21"/>
  <c r="AH21"/>
  <c r="AH20"/>
  <c r="AI20" s="1"/>
  <c r="AI19"/>
  <c r="AH19"/>
  <c r="AH18"/>
  <c r="AI18" s="1"/>
  <c r="AI17"/>
  <c r="AH17"/>
  <c r="AE17"/>
  <c r="AH16"/>
  <c r="AI16" s="1"/>
  <c r="AE16"/>
  <c r="AH15"/>
  <c r="AI15" s="1"/>
  <c r="AE9"/>
  <c r="AE8"/>
  <c r="AH14" s="1"/>
  <c r="AI14" s="1"/>
  <c r="AK14" l="1"/>
  <c r="AK15"/>
  <c r="AL14"/>
  <c r="AM14" s="1"/>
  <c r="AK38"/>
  <c r="AL38"/>
  <c r="AM38" s="1"/>
  <c r="AK39"/>
  <c r="AK26"/>
  <c r="AL26"/>
  <c r="AM26" s="1"/>
  <c r="AK27"/>
  <c r="AK50"/>
  <c r="AL50"/>
  <c r="AM50" s="1"/>
  <c r="AK51"/>
</calcChain>
</file>

<file path=xl/sharedStrings.xml><?xml version="1.0" encoding="utf-8"?>
<sst xmlns="http://schemas.openxmlformats.org/spreadsheetml/2006/main" count="1509" uniqueCount="406">
  <si>
    <t>No.</t>
  </si>
  <si>
    <t>Name</t>
  </si>
  <si>
    <t>Type</t>
  </si>
  <si>
    <t>Ct</t>
  </si>
  <si>
    <t>Given Conc (copies/reaction)</t>
  </si>
  <si>
    <t>Calc Conc (copies/reaction)</t>
  </si>
  <si>
    <t>% Var</t>
  </si>
  <si>
    <t>Rep. Ct</t>
  </si>
  <si>
    <t>Rep. Ct Std. Dev.</t>
  </si>
  <si>
    <t>Rep. Ct (95% CI)</t>
  </si>
  <si>
    <t>Rep. Calc. Conc.</t>
  </si>
  <si>
    <t>Rep. Calc. Conc. (95% CI)</t>
  </si>
  <si>
    <t>A1</t>
  </si>
  <si>
    <t>10^2</t>
  </si>
  <si>
    <t>Standard</t>
  </si>
  <si>
    <t>[32.45 , 34.21]</t>
  </si>
  <si>
    <t>[30 , 248]</t>
  </si>
  <si>
    <t>[29.23 , 30.56]</t>
  </si>
  <si>
    <t>[59 , 143]</t>
  </si>
  <si>
    <t>A2</t>
  </si>
  <si>
    <t>10^5</t>
  </si>
  <si>
    <t>[22.81 , 23.47]</t>
  </si>
  <si>
    <t>[26,715 , 532,263]</t>
  </si>
  <si>
    <t>[18.94 , 19.98]</t>
  </si>
  <si>
    <t>[58,770 , 206,927]</t>
  </si>
  <si>
    <t>A3</t>
  </si>
  <si>
    <t>10^4</t>
  </si>
  <si>
    <t>[25.33 , 27.69]</t>
  </si>
  <si>
    <t>[3,843 , 31,058]</t>
  </si>
  <si>
    <t>[22.50 , 23.56]</t>
  </si>
  <si>
    <t>[6,284 , 15,060]</t>
  </si>
  <si>
    <t>A4</t>
  </si>
  <si>
    <t>10^3</t>
  </si>
  <si>
    <t>[29.08 , 31.84]</t>
  </si>
  <si>
    <t>[284 , 1,549]</t>
  </si>
  <si>
    <t>[26.52 , 26.57]</t>
  </si>
  <si>
    <t>[625 , 1,280]</t>
  </si>
  <si>
    <t>A5</t>
  </si>
  <si>
    <t>10^1</t>
  </si>
  <si>
    <t>[33.96 , 37.95]</t>
  </si>
  <si>
    <t>[3 , 54]</t>
  </si>
  <si>
    <t>[32.06 , 33.88]</t>
  </si>
  <si>
    <t>[6 , 21]</t>
  </si>
  <si>
    <t>A6</t>
  </si>
  <si>
    <t>ntc</t>
  </si>
  <si>
    <t>NTC</t>
  </si>
  <si>
    <t>[34.12 , 37.52]</t>
  </si>
  <si>
    <t>[1 , 5]</t>
  </si>
  <si>
    <t>ICP0/APRT</t>
  </si>
  <si>
    <t>A7</t>
  </si>
  <si>
    <t>16L 1</t>
  </si>
  <si>
    <t>Unknown</t>
  </si>
  <si>
    <t>[24.53 , 25.47]</t>
  </si>
  <si>
    <t>[3,362 , 301,742]</t>
  </si>
  <si>
    <t>[25.63 , 26.00]</t>
  </si>
  <si>
    <t>[609 , 3,531]</t>
  </si>
  <si>
    <t>A8</t>
  </si>
  <si>
    <t>16L 2</t>
  </si>
  <si>
    <t>[25.43 , 28.20]</t>
  </si>
  <si>
    <t>[1,035 , 74,480]</t>
  </si>
  <si>
    <t>[28.34 , 29.74]</t>
  </si>
  <si>
    <t>[67 , 404]</t>
  </si>
  <si>
    <t>B1</t>
  </si>
  <si>
    <t>B2</t>
  </si>
  <si>
    <t>B3</t>
  </si>
  <si>
    <t>B4</t>
  </si>
  <si>
    <t>av. Icp0/aprt</t>
  </si>
  <si>
    <t>per 1e4 cells</t>
  </si>
  <si>
    <t>av</t>
  </si>
  <si>
    <t>sd</t>
  </si>
  <si>
    <t>sem</t>
  </si>
  <si>
    <t>B5</t>
  </si>
  <si>
    <t>SC16CMVluc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</si>
  <si>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</si>
  <si>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</si>
  <si>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</si>
  <si>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</si>
  <si>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</si>
  <si>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</si>
  <si>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</si>
  <si>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</si>
  <si>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</si>
  <si>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</si>
  <si>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</si>
  <si>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</si>
  <si>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16L 3</t>
  </si>
  <si>
    <t>[21.99 , 29.10]</t>
  </si>
  <si>
    <t>[2,371 , 197,303]</t>
  </si>
  <si>
    <t>[29.40 , 32.04]</t>
  </si>
  <si>
    <t>[21 , 133]</t>
  </si>
  <si>
    <t>SC16CMVlucDLAT-GFP G9</t>
  </si>
  <si>
    <t>D2</t>
  </si>
  <si>
    <t>16L 4</t>
  </si>
  <si>
    <t>[25.83 , 26.98]</t>
  </si>
  <si>
    <t>[1,358 , 101,874]</t>
  </si>
  <si>
    <t>[27.78 , 28.13]</t>
  </si>
  <si>
    <t>[142 , 832]</t>
  </si>
  <si>
    <t>D3</t>
  </si>
  <si>
    <t>16L 5</t>
  </si>
  <si>
    <t>[26.24 , 28.47]</t>
  </si>
  <si>
    <t>[723 , 49,561]</t>
  </si>
  <si>
    <t>[28.67 , 29.43]</t>
  </si>
  <si>
    <t>[66 , 401]</t>
  </si>
  <si>
    <t>D4</t>
  </si>
  <si>
    <t>G9 1</t>
  </si>
  <si>
    <t>[28.71 , 29.71]</t>
  </si>
  <si>
    <t>[204 , 12,740]</t>
  </si>
  <si>
    <t>[29.67 , 31.71]</t>
  </si>
  <si>
    <t>[21 , 136]</t>
  </si>
  <si>
    <t>D5</t>
  </si>
  <si>
    <t>G9 2</t>
  </si>
  <si>
    <t>[28.39 , 29.33]</t>
  </si>
  <si>
    <t>[260 , 16,346]</t>
  </si>
  <si>
    <t>[28.48 , 29.23]</t>
  </si>
  <si>
    <t>[76 , 457]</t>
  </si>
  <si>
    <t>D6</t>
  </si>
  <si>
    <t>G9 3</t>
  </si>
  <si>
    <t>[29.52 , 31.74]</t>
  </si>
  <si>
    <t>[74 , 4,647]</t>
  </si>
  <si>
    <t>[31.45 , 32.41]</t>
  </si>
  <si>
    <t>[9 , 61]</t>
  </si>
  <si>
    <t>D7</t>
  </si>
  <si>
    <t>G9 4</t>
  </si>
  <si>
    <t>[27.34 , 28.77]</t>
  </si>
  <si>
    <t>[452 , 29,515]</t>
  </si>
  <si>
    <t>[27.79 , 28.08]</t>
  </si>
  <si>
    <t>[143 , 842]</t>
  </si>
  <si>
    <t>D8</t>
  </si>
  <si>
    <t>G9 5</t>
  </si>
  <si>
    <t>[29.47 , 31.89]</t>
  </si>
  <si>
    <t>[71 , 4,472]</t>
  </si>
  <si>
    <t>[31.23 , 32.77]</t>
  </si>
  <si>
    <t>[8 , 58]</t>
  </si>
  <si>
    <t>E1</t>
  </si>
  <si>
    <t>E2</t>
  </si>
  <si>
    <t>E3</t>
  </si>
  <si>
    <t>E4</t>
  </si>
  <si>
    <t>E5</t>
  </si>
  <si>
    <t>BE8CMVlucDLAT-GFP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</si>
  <si>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</si>
  <si>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</si>
  <si>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</si>
  <si>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</si>
  <si>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</si>
  <si>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</si>
  <si>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</si>
  <si>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</si>
  <si>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</si>
  <si>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</si>
  <si>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</si>
  <si>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</si>
  <si>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8L 1</t>
  </si>
  <si>
    <t>[32.51 , 33.59]</t>
  </si>
  <si>
    <t>[12 , 899]</t>
  </si>
  <si>
    <t>[34.59 , 35.78]</t>
  </si>
  <si>
    <t>[1 , 8]</t>
  </si>
  <si>
    <t>BE8CMVlucREV</t>
  </si>
  <si>
    <t>G2</t>
  </si>
  <si>
    <t>8L 2</t>
  </si>
  <si>
    <t>[28.68 , 29.79]</t>
  </si>
  <si>
    <t>[200 , 12,470]</t>
  </si>
  <si>
    <t>[27.95 , 30.02]</t>
  </si>
  <si>
    <t>[69 , 418]</t>
  </si>
  <si>
    <t>G3</t>
  </si>
  <si>
    <t>8L 3</t>
  </si>
  <si>
    <t>[26.84 , 30.11]</t>
  </si>
  <si>
    <t>[338 , 21,606]</t>
  </si>
  <si>
    <t>[30.07 , 33.00]</t>
  </si>
  <si>
    <t>[12 , 79]</t>
  </si>
  <si>
    <t>G4</t>
  </si>
  <si>
    <t>8L 4</t>
  </si>
  <si>
    <t>[27.38 , 30.17]</t>
  </si>
  <si>
    <t>[275 , 17,391]</t>
  </si>
  <si>
    <t>[29.28 , 30.78]</t>
  </si>
  <si>
    <t>[33 , 210]</t>
  </si>
  <si>
    <t>G5</t>
  </si>
  <si>
    <t>REV 1</t>
  </si>
  <si>
    <t>[26.53 , 28.01]</t>
  </si>
  <si>
    <t>[767 , 53,004]</t>
  </si>
  <si>
    <t>[28.75 , 29.18]</t>
  </si>
  <si>
    <t>[70 , 425]</t>
  </si>
  <si>
    <t>G6</t>
  </si>
  <si>
    <t>REV 2</t>
  </si>
  <si>
    <t>[25.91 , 28.49]</t>
  </si>
  <si>
    <t>[802 , 55,691]</t>
  </si>
  <si>
    <t>[28.14 , 28.79]</t>
  </si>
  <si>
    <t>[99 , 591]</t>
  </si>
  <si>
    <t>G7</t>
  </si>
  <si>
    <t>REV 3</t>
  </si>
  <si>
    <t>[26.91 , 28.84]</t>
  </si>
  <si>
    <t>[511 , 33,731]</t>
  </si>
  <si>
    <t>[29.94 , 30.31]</t>
  </si>
  <si>
    <t>[31 , 197]</t>
  </si>
  <si>
    <t>G8</t>
  </si>
  <si>
    <t>REV 4</t>
  </si>
  <si>
    <t>[25.96 , 26.97]</t>
  </si>
  <si>
    <t>[1,304 , 97,217]</t>
  </si>
  <si>
    <t>[27.53 , 27.91]</t>
  </si>
  <si>
    <t>[167 , 977]</t>
  </si>
  <si>
    <t>H1</t>
  </si>
  <si>
    <t>H2</t>
  </si>
  <si>
    <t>H3</t>
  </si>
  <si>
    <t>H4</t>
  </si>
  <si>
    <t>H5</t>
  </si>
  <si>
    <t>H6</t>
  </si>
  <si>
    <t>H7</t>
  </si>
  <si>
    <t>H8</t>
  </si>
  <si>
    <t>I1</t>
  </si>
  <si>
    <t>I2</t>
  </si>
  <si>
    <t>I3</t>
  </si>
  <si>
    <t>I4</t>
  </si>
  <si>
    <t>I5</t>
  </si>
  <si>
    <t>I6</t>
  </si>
  <si>
    <t>I7</t>
  </si>
  <si>
    <t>I8</t>
  </si>
  <si>
    <t>[19.58 , 23.05]</t>
  </si>
  <si>
    <t>[29,706 , 431,842]</t>
  </si>
  <si>
    <t>[20.32 , 21.34]</t>
  </si>
  <si>
    <t>[54,876 , 203,217]</t>
  </si>
  <si>
    <t>[23.94 , 25.67]</t>
  </si>
  <si>
    <t>[4,076 , 25,604]</t>
  </si>
  <si>
    <t>[23.20 , 25.45]</t>
  </si>
  <si>
    <t>[6,043 , 14,843]</t>
  </si>
  <si>
    <t>[27.68 , 29.08]</t>
  </si>
  <si>
    <t>[398 , 1,904]</t>
  </si>
  <si>
    <t>[27.26 , 27.87]</t>
  </si>
  <si>
    <t>[691 , 1,492]</t>
  </si>
  <si>
    <t>[30.92 , 32.95]</t>
  </si>
  <si>
    <t>[26 , 217]</t>
  </si>
  <si>
    <t>[30.64 , 31.46]</t>
  </si>
  <si>
    <t>[55 , 152]</t>
  </si>
  <si>
    <t>16L 6</t>
  </si>
  <si>
    <t>[22.91 , 25.11]</t>
  </si>
  <si>
    <t>[2,516 , 123,753]</t>
  </si>
  <si>
    <t>[26.83 , 30.05]</t>
  </si>
  <si>
    <t>[222 , 1,392]</t>
  </si>
  <si>
    <t>16L 7</t>
  </si>
  <si>
    <t>[23.63 , 24.28]</t>
  </si>
  <si>
    <t>[2,603 , 128,802]</t>
  </si>
  <si>
    <t>[29.71 , 31.12]</t>
  </si>
  <si>
    <t>[55 , 369]</t>
  </si>
  <si>
    <t>[1 , 177]</t>
  </si>
  <si>
    <t>[3 , 38]</t>
  </si>
  <si>
    <t>[2 , 263]</t>
  </si>
  <si>
    <t>[ , 4]</t>
  </si>
  <si>
    <t>16L 8</t>
  </si>
  <si>
    <t>[28.53 , 29.39]</t>
  </si>
  <si>
    <t>[91 , 3,735]</t>
  </si>
  <si>
    <t>[33.62 , 33.86]</t>
  </si>
  <si>
    <t>[5 , 42]</t>
  </si>
  <si>
    <t>16L 9</t>
  </si>
  <si>
    <t>[25.28 , 27.00]</t>
  </si>
  <si>
    <t>[633 , 26,238]</t>
  </si>
  <si>
    <t>[31.17 , 32.22]</t>
  </si>
  <si>
    <t>[22 , 158]</t>
  </si>
  <si>
    <t>G9 6</t>
  </si>
  <si>
    <t>[16.46 , 25.78]</t>
  </si>
  <si>
    <t>[14,938 , 1,120,894]</t>
  </si>
  <si>
    <t>[24.82 , 28.17]</t>
  </si>
  <si>
    <t>[854 , 5,299]</t>
  </si>
  <si>
    <t>G9 7</t>
  </si>
  <si>
    <t>[26.09 , 28.63]</t>
  </si>
  <si>
    <t>[279 , 11,127]</t>
  </si>
  <si>
    <t>[32.31 , 32.80]</t>
  </si>
  <si>
    <t>[12 , 90]</t>
  </si>
  <si>
    <t>G9 8</t>
  </si>
  <si>
    <t>[26.97 , 28.37]</t>
  </si>
  <si>
    <t>[225 , 8,961]</t>
  </si>
  <si>
    <t>[30.58 , 35.65]</t>
  </si>
  <si>
    <t>[8 , 62]</t>
  </si>
  <si>
    <t>G9 9</t>
  </si>
  <si>
    <t>[21.73 , 30.23]</t>
  </si>
  <si>
    <t>[704 , 29,393]</t>
  </si>
  <si>
    <t>[33.68 , 34.73]</t>
  </si>
  <si>
    <t>[3 , 31]</t>
  </si>
  <si>
    <t>8L 5</t>
  </si>
  <si>
    <t>[25.24 , 27.66]</t>
  </si>
  <si>
    <t>[515 , 21,059]</t>
  </si>
  <si>
    <t>[28.60 , 33.11]</t>
  </si>
  <si>
    <t>[40 , 275]</t>
  </si>
  <si>
    <t>8L 6</t>
  </si>
  <si>
    <t>[23.39 , 25.72]</t>
  </si>
  <si>
    <t>[1,784 , 82,979]</t>
  </si>
  <si>
    <t>[26.32 , 31.04]</t>
  </si>
  <si>
    <t>[187 , 1,179]</t>
  </si>
  <si>
    <t>8L 7</t>
  </si>
  <si>
    <t>[25.21 , 26.84]</t>
  </si>
  <si>
    <t>[684 , 28,494]</t>
  </si>
  <si>
    <t>[30.87 , 32.57]</t>
  </si>
  <si>
    <t>[21 , 156]</t>
  </si>
  <si>
    <t>8L 8</t>
  </si>
  <si>
    <t>[24.71 , 25.61]</t>
  </si>
  <si>
    <t>[1,206 , 53,182]</t>
  </si>
  <si>
    <t>[31.25 , 33.04]</t>
  </si>
  <si>
    <t>[16 , 118]</t>
  </si>
  <si>
    <t>8L 9</t>
  </si>
  <si>
    <t>[24.42 , 27.24]</t>
  </si>
  <si>
    <t>[779 , 32,824]</t>
  </si>
  <si>
    <t>[29.10 , 29.93]</t>
  </si>
  <si>
    <t>[104 , 671]</t>
  </si>
  <si>
    <t>REV 5</t>
  </si>
  <si>
    <t>[25.32 , 27.41]</t>
  </si>
  <si>
    <t>[545 , 22,354]</t>
  </si>
  <si>
    <t>[28.94 , 29.09]</t>
  </si>
  <si>
    <t>[148 , 941]</t>
  </si>
  <si>
    <t>REV 6</t>
  </si>
  <si>
    <t>[23.69 , 25.16]</t>
  </si>
  <si>
    <t>[1,933 , 91,015]</t>
  </si>
  <si>
    <t>[29.74 , 30.76]</t>
  </si>
  <si>
    <t>[62 , 411]</t>
  </si>
  <si>
    <t>REV 7</t>
  </si>
  <si>
    <t>[23.63 , 29.41]</t>
  </si>
  <si>
    <t>[492 , 20,056]</t>
  </si>
  <si>
    <t>[30.72 , 32.36]</t>
  </si>
  <si>
    <t>[24 , 175]</t>
  </si>
  <si>
    <t>REV 8</t>
  </si>
  <si>
    <t>[26.62 , 26.95]</t>
  </si>
  <si>
    <t>[411 , 16,590]</t>
  </si>
  <si>
    <t>[30.93 , 31.68]</t>
  </si>
  <si>
    <t>[29 , 204]</t>
  </si>
  <si>
    <t>REV 9</t>
  </si>
  <si>
    <t>[24.07 , 25.84]</t>
  </si>
  <si>
    <t>[1,375 , 61,660]</t>
  </si>
  <si>
    <t>[29.43 , 30.22]</t>
  </si>
  <si>
    <t>[83 , 546]</t>
  </si>
  <si>
    <t>[20.22 , 21.45]</t>
  </si>
  <si>
    <t>[41,608 , 325,311]</t>
  </si>
  <si>
    <t>[19.18 , 19.97]</t>
  </si>
  <si>
    <t>[53,743 , 221,283]</t>
  </si>
  <si>
    <t>[23.23 , 25.34]</t>
  </si>
  <si>
    <t>[4,448 , 18,048]</t>
  </si>
  <si>
    <t>[23.04 , 23.19]</t>
  </si>
  <si>
    <t>[5,898 , 15,765]</t>
  </si>
  <si>
    <t>[26.18 , 28.38]</t>
  </si>
  <si>
    <t>[542 , 1,731]</t>
  </si>
  <si>
    <t>[26.24 , 26.80]</t>
  </si>
  <si>
    <t>[625 , 1,402]</t>
  </si>
  <si>
    <t>[29.91 , 31.33]</t>
  </si>
  <si>
    <t>[39 , 169]</t>
  </si>
  <si>
    <t>[28.82 , 31.06]</t>
  </si>
  <si>
    <t>[54 , 149]</t>
  </si>
  <si>
    <t>[32.26 , 34.07]</t>
  </si>
  <si>
    <t>[5 , 33]</t>
  </si>
  <si>
    <t>[31.89 , 34.05]</t>
  </si>
  <si>
    <t>[6 , 22]</t>
  </si>
  <si>
    <t>16L 10</t>
  </si>
  <si>
    <t>[23.31 , 23.84]</t>
  </si>
  <si>
    <t>[3,381 , 68,362]</t>
  </si>
  <si>
    <t>[27.85 , 28.97]</t>
  </si>
  <si>
    <t>[94 , 698]</t>
  </si>
  <si>
    <t>16L 11</t>
  </si>
  <si>
    <t>[21.20 , 26.18]</t>
  </si>
  <si>
    <t>[3,111 , 62,284]</t>
  </si>
  <si>
    <t>[29.25 , 30.67]</t>
  </si>
  <si>
    <t>[32 , 249]</t>
  </si>
  <si>
    <t>[ , 5]</t>
  </si>
  <si>
    <t>16L 12</t>
  </si>
  <si>
    <t>[19.90 , 28.42]</t>
  </si>
  <si>
    <t>[2,243 , 43,310]</t>
  </si>
  <si>
    <t>[28.71 , 31.80]</t>
  </si>
  <si>
    <t>[26 , 205]</t>
  </si>
  <si>
    <t>G9 10</t>
  </si>
  <si>
    <t>[22.93 , 24.32]</t>
  </si>
  <si>
    <t>[3,268 , 65,815]</t>
  </si>
  <si>
    <t>[27.84 , 29.98]</t>
  </si>
  <si>
    <t>[66 , 501]</t>
  </si>
  <si>
    <t>G9 11</t>
  </si>
  <si>
    <t>[24.52 , 29.23]</t>
  </si>
  <si>
    <t>[316 , 5,449]</t>
  </si>
  <si>
    <t>[29.99 , 30.97]</t>
  </si>
  <si>
    <t>[22 , 177]</t>
  </si>
  <si>
    <t>G9 12</t>
  </si>
  <si>
    <t>[23.91 , 25.44]</t>
  </si>
  <si>
    <t>[1,553 , 28,949]</t>
  </si>
  <si>
    <t>[29.33 , 31.51]</t>
  </si>
  <si>
    <t>[23 , 184]</t>
  </si>
  <si>
    <t>8L 10</t>
  </si>
  <si>
    <t>[23.39 , 25.25]</t>
  </si>
  <si>
    <t>[2,001 , 38,190]</t>
  </si>
  <si>
    <t>[29.71 , 30.30]</t>
  </si>
  <si>
    <t>[31 , 242]</t>
  </si>
  <si>
    <t>8L 11</t>
  </si>
  <si>
    <t>[26.39 , 27.33]</t>
  </si>
  <si>
    <t>[319 , 5,496]</t>
  </si>
  <si>
    <t>[30.41 , 31.38]</t>
  </si>
  <si>
    <t>[16 , 135]</t>
  </si>
  <si>
    <t>8L 12</t>
  </si>
  <si>
    <t>[23.65 , 25.54]</t>
  </si>
  <si>
    <t>[1,647 , 30,854]</t>
  </si>
  <si>
    <t>[30.98 , 31.40]</t>
  </si>
  <si>
    <t>[13 , 111]</t>
  </si>
  <si>
    <t>REV 10</t>
  </si>
  <si>
    <t>[22.33 , 25.91]</t>
  </si>
  <si>
    <t>[2,300 , 44,521]</t>
  </si>
  <si>
    <t>[28.13 , 30.67]</t>
  </si>
  <si>
    <t>[47 , 362]</t>
  </si>
  <si>
    <t>REV 11</t>
  </si>
  <si>
    <t>[24.36 , 25.61]</t>
  </si>
  <si>
    <t>[1,244 , 22,777]</t>
  </si>
  <si>
    <t>[29.06 , 29.70]</t>
  </si>
  <si>
    <t>[48 , 366]</t>
  </si>
  <si>
    <t>REV 12</t>
  </si>
  <si>
    <t>[20.95 , 24.04]</t>
  </si>
  <si>
    <t>[7,152 , 160,495]</t>
  </si>
  <si>
    <t>[27.78 , 28.44]</t>
  </si>
  <si>
    <t>[116 , 856]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</si>
</sst>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0"/>
          <c:order val="0"/>
          <c:tx>
            <c:strRef>
              <c:f>'[1]Luc per DNA'!$A$4</c:f>
              <c:strCache>
                <c:ptCount val="1"/>
                <c:pt idx="0">
                  <c:v>SC16CMVluc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</c:marker>
          <c:xVal>
            <c:numRef>
              <c:f>'[1]Luc per DNA'!$O$4:$O$15</c:f>
              <c:numCache>
                <c:formatCode>General</c:formatCode>
                <c:ptCount val="12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</c:numCache>
            </c:numRef>
          </c:xVal>
          <c:yVal>
            <c:numRef>
              <c:f>'[1]Luc per DNA'!$F$4:$F$15</c:f>
              <c:numCache>
                <c:formatCode>General</c:formatCode>
                <c:ptCount val="12"/>
                <c:pt idx="0">
                  <c:v>462.07463529910876</c:v>
                </c:pt>
                <c:pt idx="1">
                  <c:v>199.06205335560583</c:v>
                </c:pt>
                <c:pt idx="2">
                  <c:v>27.938868383055816</c:v>
                </c:pt>
                <c:pt idx="3">
                  <c:v>293.57192426165165</c:v>
                </c:pt>
                <c:pt idx="4">
                  <c:v>283.53361596495625</c:v>
                </c:pt>
                <c:pt idx="5">
                  <c:v>338.56184994686618</c:v>
                </c:pt>
                <c:pt idx="6">
                  <c:v>77.983661978351492</c:v>
                </c:pt>
                <c:pt idx="7">
                  <c:v>247.25327319426171</c:v>
                </c:pt>
                <c:pt idx="8">
                  <c:v>144.12811795370877</c:v>
                </c:pt>
                <c:pt idx="9">
                  <c:v>338.56184994686618</c:v>
                </c:pt>
                <c:pt idx="10">
                  <c:v>77.983661978351492</c:v>
                </c:pt>
                <c:pt idx="11">
                  <c:v>103.59365537309921</c:v>
                </c:pt>
              </c:numCache>
            </c:numRef>
          </c:yVal>
        </c:ser>
        <c:ser>
          <c:idx val="1"/>
          <c:order val="1"/>
          <c:tx>
            <c:strRef>
              <c:f>'[1]Luc per DNA'!$A$16</c:f>
              <c:strCache>
                <c:ptCount val="1"/>
                <c:pt idx="0">
                  <c:v>SC16CMVluc∆LAT-GFP-1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</c:marker>
          <c:xVal>
            <c:numRef>
              <c:f>'[1]Luc per DNA'!$O$16:$O$27</c:f>
              <c:numCache>
                <c:formatCode>General</c:formatCode>
                <c:ptCount val="1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</c:numCache>
            </c:numRef>
          </c:xVal>
          <c:yVal>
            <c:numRef>
              <c:f>'[1]Luc per DNA'!$F$16:$F$27</c:f>
              <c:numCache>
                <c:formatCode>General</c:formatCode>
                <c:ptCount val="12"/>
                <c:pt idx="0">
                  <c:v>334.62494943612921</c:v>
                </c:pt>
                <c:pt idx="1">
                  <c:v>913.0114697077363</c:v>
                </c:pt>
                <c:pt idx="2">
                  <c:v>394.72855860381776</c:v>
                </c:pt>
                <c:pt idx="3">
                  <c:v>967.96343138581051</c:v>
                </c:pt>
                <c:pt idx="4">
                  <c:v>409.59293287865415</c:v>
                </c:pt>
                <c:pt idx="5">
                  <c:v>213.13641491114009</c:v>
                </c:pt>
                <c:pt idx="6">
                  <c:v>190.74964072071421</c:v>
                </c:pt>
                <c:pt idx="7">
                  <c:v>194.86602749198457</c:v>
                </c:pt>
                <c:pt idx="8">
                  <c:v>35.683120714732183</c:v>
                </c:pt>
                <c:pt idx="9">
                  <c:v>124.85889697030723</c:v>
                </c:pt>
                <c:pt idx="10">
                  <c:v>563.10952700435655</c:v>
                </c:pt>
                <c:pt idx="11">
                  <c:v>106.02202588088713</c:v>
                </c:pt>
              </c:numCache>
            </c:numRef>
          </c:yVal>
        </c:ser>
        <c:ser>
          <c:idx val="2"/>
          <c:order val="2"/>
          <c:tx>
            <c:strRef>
              <c:f>'[1]Luc per DNA'!$A$28</c:f>
              <c:strCache>
                <c:ptCount val="1"/>
                <c:pt idx="0">
                  <c:v>SC16CMVluc∆LAT-GFP-2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</c:marker>
          <c:xVal>
            <c:numRef>
              <c:f>'[1]Luc per DNA'!$O$28:$O$39</c:f>
              <c:numCache>
                <c:formatCode>General</c:formatCode>
                <c:ptCount val="12"/>
                <c:pt idx="0">
                  <c:v>57</c:v>
                </c:pt>
                <c:pt idx="1">
                  <c:v>58</c:v>
                </c:pt>
                <c:pt idx="2">
                  <c:v>59</c:v>
                </c:pt>
                <c:pt idx="3">
                  <c:v>60</c:v>
                </c:pt>
                <c:pt idx="4">
                  <c:v>61</c:v>
                </c:pt>
                <c:pt idx="5">
                  <c:v>62</c:v>
                </c:pt>
                <c:pt idx="6">
                  <c:v>63</c:v>
                </c:pt>
                <c:pt idx="7">
                  <c:v>64</c:v>
                </c:pt>
                <c:pt idx="8">
                  <c:v>65</c:v>
                </c:pt>
                <c:pt idx="9">
                  <c:v>66</c:v>
                </c:pt>
                <c:pt idx="10">
                  <c:v>67</c:v>
                </c:pt>
                <c:pt idx="11">
                  <c:v>68</c:v>
                </c:pt>
              </c:numCache>
            </c:numRef>
          </c:xVal>
          <c:yVal>
            <c:numRef>
              <c:f>'[1]Luc per DNA'!$F$28:$F$39</c:f>
              <c:numCache>
                <c:formatCode>General</c:formatCode>
                <c:ptCount val="12"/>
                <c:pt idx="0">
                  <c:v>259.54647167490481</c:v>
                </c:pt>
                <c:pt idx="1">
                  <c:v>1104.4628156794374</c:v>
                </c:pt>
                <c:pt idx="2">
                  <c:v>114.39316357046309</c:v>
                </c:pt>
                <c:pt idx="3">
                  <c:v>425.64489148263505</c:v>
                </c:pt>
                <c:pt idx="4">
                  <c:v>360.30719599397065</c:v>
                </c:pt>
                <c:pt idx="5">
                  <c:v>408.84411177170398</c:v>
                </c:pt>
                <c:pt idx="6">
                  <c:v>134.58203996791872</c:v>
                </c:pt>
                <c:pt idx="7">
                  <c:v>54.084913479501395</c:v>
                </c:pt>
                <c:pt idx="8">
                  <c:v>569.280297963512</c:v>
                </c:pt>
                <c:pt idx="9">
                  <c:v>101.50995345297288</c:v>
                </c:pt>
                <c:pt idx="10">
                  <c:v>355.80002444688915</c:v>
                </c:pt>
                <c:pt idx="11">
                  <c:v>55.716371635200765</c:v>
                </c:pt>
              </c:numCache>
            </c:numRef>
          </c:yVal>
        </c:ser>
        <c:ser>
          <c:idx val="3"/>
          <c:order val="3"/>
          <c:tx>
            <c:strRef>
              <c:f>'[1]Luc per DNA'!$A$40</c:f>
              <c:strCache>
                <c:ptCount val="1"/>
                <c:pt idx="0">
                  <c:v>SC16CMVlucREV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</c:marker>
          <c:xVal>
            <c:numRef>
              <c:f>'[1]Luc per DNA'!$O$40:$O$51</c:f>
              <c:numCache>
                <c:formatCode>General</c:formatCode>
                <c:ptCount val="12"/>
                <c:pt idx="0">
                  <c:v>82</c:v>
                </c:pt>
                <c:pt idx="1">
                  <c:v>83</c:v>
                </c:pt>
                <c:pt idx="2">
                  <c:v>84</c:v>
                </c:pt>
                <c:pt idx="3">
                  <c:v>85</c:v>
                </c:pt>
                <c:pt idx="4">
                  <c:v>86</c:v>
                </c:pt>
                <c:pt idx="5">
                  <c:v>87</c:v>
                </c:pt>
                <c:pt idx="6">
                  <c:v>88</c:v>
                </c:pt>
                <c:pt idx="7">
                  <c:v>89</c:v>
                </c:pt>
                <c:pt idx="8">
                  <c:v>90</c:v>
                </c:pt>
                <c:pt idx="9">
                  <c:v>91</c:v>
                </c:pt>
                <c:pt idx="10">
                  <c:v>92</c:v>
                </c:pt>
                <c:pt idx="11">
                  <c:v>93</c:v>
                </c:pt>
              </c:numCache>
            </c:numRef>
          </c:xVal>
          <c:yVal>
            <c:numRef>
              <c:f>'[1]Luc per DNA'!$F$40:$F$51</c:f>
              <c:numCache>
                <c:formatCode>General</c:formatCode>
                <c:ptCount val="12"/>
                <c:pt idx="0">
                  <c:v>274.95879677779561</c:v>
                </c:pt>
                <c:pt idx="1">
                  <c:v>371.7390255381552</c:v>
                </c:pt>
                <c:pt idx="2">
                  <c:v>193.6118631497703</c:v>
                </c:pt>
                <c:pt idx="3">
                  <c:v>362.12131928312749</c:v>
                </c:pt>
                <c:pt idx="4">
                  <c:v>1100.4201891661587</c:v>
                </c:pt>
                <c:pt idx="5">
                  <c:v>124.58158730712522</c:v>
                </c:pt>
                <c:pt idx="6">
                  <c:v>231.39626215877851</c:v>
                </c:pt>
                <c:pt idx="7">
                  <c:v>294.28303844159132</c:v>
                </c:pt>
                <c:pt idx="8">
                  <c:v>240.24069209128436</c:v>
                </c:pt>
                <c:pt idx="9">
                  <c:v>130.83846491810866</c:v>
                </c:pt>
                <c:pt idx="10">
                  <c:v>250.61353295049716</c:v>
                </c:pt>
                <c:pt idx="11">
                  <c:v>98.520803959429259</c:v>
                </c:pt>
              </c:numCache>
            </c:numRef>
          </c:yVal>
        </c:ser>
        <c:ser>
          <c:idx val="4"/>
          <c:order val="4"/>
          <c:tx>
            <c:v>Mean</c:v>
          </c:tx>
          <c:spPr>
            <a:ln w="28575">
              <a:noFill/>
            </a:ln>
          </c:spPr>
          <c:marker>
            <c:symbol val="dash"/>
            <c:size val="10"/>
            <c:spPr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('[1]Luc per DNA'!$P$4,'[1]Luc per DNA'!$P$16,'[1]Luc per DNA'!$P$28,'[1]Luc per DNA'!$P$40)</c:f>
              <c:numCache>
                <c:formatCode>General</c:formatCode>
                <c:ptCount val="4"/>
                <c:pt idx="0">
                  <c:v>12.5</c:v>
                </c:pt>
                <c:pt idx="1">
                  <c:v>37.5</c:v>
                </c:pt>
                <c:pt idx="2">
                  <c:v>62.5</c:v>
                </c:pt>
                <c:pt idx="3">
                  <c:v>87.5</c:v>
                </c:pt>
              </c:numCache>
            </c:numRef>
          </c:xVal>
          <c:yVal>
            <c:numRef>
              <c:f>('DNA loads'!$AK$14,'DNA loads'!$AK$26,'DNA loads'!$AK$38,'DNA loads'!$AK$50)</c:f>
              <c:numCache>
                <c:formatCode>0.0000</c:formatCode>
                <c:ptCount val="4"/>
                <c:pt idx="0">
                  <c:v>216.18726396965693</c:v>
                </c:pt>
                <c:pt idx="1">
                  <c:v>370.69558297552243</c:v>
                </c:pt>
                <c:pt idx="2">
                  <c:v>328.68102092659245</c:v>
                </c:pt>
                <c:pt idx="3">
                  <c:v>306.11046464515181</c:v>
                </c:pt>
              </c:numCache>
            </c:numRef>
          </c:yVal>
        </c:ser>
        <c:ser>
          <c:idx val="5"/>
          <c:order val="5"/>
          <c:tx>
            <c:v>Median</c:v>
          </c:tx>
          <c:spPr>
            <a:ln w="28575">
              <a:noFill/>
            </a:ln>
          </c:spPr>
          <c:marker>
            <c:symbol val="x"/>
            <c:size val="10"/>
            <c:spPr>
              <a:noFill/>
              <a:ln w="15875">
                <a:solidFill>
                  <a:schemeClr val="tx1"/>
                </a:solidFill>
              </a:ln>
            </c:spPr>
          </c:marker>
          <c:xVal>
            <c:numRef>
              <c:f>('[1]Luc per DNA'!$P$4,'[1]Luc per DNA'!$P$16,'[1]Luc per DNA'!$P$28,'[1]Luc per DNA'!$P$40)</c:f>
              <c:numCache>
                <c:formatCode>General</c:formatCode>
                <c:ptCount val="4"/>
                <c:pt idx="0">
                  <c:v>12.5</c:v>
                </c:pt>
                <c:pt idx="1">
                  <c:v>37.5</c:v>
                </c:pt>
                <c:pt idx="2">
                  <c:v>62.5</c:v>
                </c:pt>
                <c:pt idx="3">
                  <c:v>87.5</c:v>
                </c:pt>
              </c:numCache>
            </c:numRef>
          </c:xVal>
          <c:yVal>
            <c:numRef>
              <c:f>('DNA loads'!$AK$15,'DNA loads'!$AK$27,'DNA loads'!$AK$39,'DNA loads'!$AK$51)</c:f>
              <c:numCache>
                <c:formatCode>0.00</c:formatCode>
                <c:ptCount val="4"/>
                <c:pt idx="0">
                  <c:v>223.15766327493378</c:v>
                </c:pt>
                <c:pt idx="1">
                  <c:v>273.88068217363468</c:v>
                </c:pt>
                <c:pt idx="2">
                  <c:v>307.67324806089698</c:v>
                </c:pt>
                <c:pt idx="3">
                  <c:v>245.42711252089077</c:v>
                </c:pt>
              </c:numCache>
            </c:numRef>
          </c:yVal>
        </c:ser>
        <c:axId val="83659008"/>
        <c:axId val="83677568"/>
      </c:scatterChart>
      <c:valAx>
        <c:axId val="83659008"/>
        <c:scaling>
          <c:orientation val="minMax"/>
        </c:scaling>
        <c:axPos val="b"/>
        <c:numFmt formatCode="General" sourceLinked="1"/>
        <c:majorTickMark val="none"/>
        <c:tickLblPos val="none"/>
        <c:crossAx val="83677568"/>
        <c:crosses val="autoZero"/>
        <c:crossBetween val="midCat"/>
      </c:valAx>
      <c:valAx>
        <c:axId val="83677568"/>
        <c:scaling>
          <c:logBase val="10"/>
          <c:orientation val="minMax"/>
        </c:scaling>
        <c:axPos val="l"/>
        <c:numFmt formatCode="0.E+00" sourceLinked="0"/>
        <c:tickLblPos val="nextTo"/>
        <c:crossAx val="836590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7651984628201578"/>
          <c:y val="0.28973356528108407"/>
          <c:w val="0.30982827658488377"/>
          <c:h val="0.52130806323628154"/>
        </c:manualLayout>
      </c:layout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 sz="1200"/>
              <a:t>Median genome loads 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2955263600406489"/>
          <c:y val="0.11881200186025627"/>
          <c:w val="0.82756241820747334"/>
          <c:h val="0.58405997592842329"/>
        </c:manualLayout>
      </c:layout>
      <c:barChart>
        <c:barDir val="col"/>
        <c:grouping val="clustered"/>
        <c:ser>
          <c:idx val="0"/>
          <c:order val="0"/>
          <c:cat>
            <c:strRef>
              <c:f>[1]Luciferase!$R$4:$U$4</c:f>
              <c:strCache>
                <c:ptCount val="4"/>
                <c:pt idx="0">
                  <c:v>SC16CMVluc</c:v>
                </c:pt>
                <c:pt idx="1">
                  <c:v>SC16CMVluc∆LAT-GFP-1</c:v>
                </c:pt>
                <c:pt idx="2">
                  <c:v>SC16CMVluc∆LAT-GFP-2</c:v>
                </c:pt>
                <c:pt idx="3">
                  <c:v>SC16CMVlucREV</c:v>
                </c:pt>
              </c:strCache>
            </c:strRef>
          </c:cat>
          <c:val>
            <c:numRef>
              <c:f>('DNA loads'!$AK$15,'DNA loads'!$AK$27,'DNA loads'!$AK$39,'DNA loads'!$AK$51)</c:f>
              <c:numCache>
                <c:formatCode>0.00</c:formatCode>
                <c:ptCount val="4"/>
                <c:pt idx="0">
                  <c:v>223.15766327493378</c:v>
                </c:pt>
                <c:pt idx="1">
                  <c:v>273.88068217363468</c:v>
                </c:pt>
                <c:pt idx="2">
                  <c:v>307.67324806089698</c:v>
                </c:pt>
                <c:pt idx="3">
                  <c:v>245.42711252089077</c:v>
                </c:pt>
              </c:numCache>
            </c:numRef>
          </c:val>
        </c:ser>
        <c:axId val="89279104"/>
        <c:axId val="89289088"/>
      </c:barChart>
      <c:catAx>
        <c:axId val="89279104"/>
        <c:scaling>
          <c:orientation val="minMax"/>
        </c:scaling>
        <c:axPos val="b"/>
        <c:tickLblPos val="nextTo"/>
        <c:crossAx val="89289088"/>
        <c:crosses val="autoZero"/>
        <c:auto val="1"/>
        <c:lblAlgn val="ctr"/>
        <c:lblOffset val="100"/>
      </c:catAx>
      <c:valAx>
        <c:axId val="89289088"/>
        <c:scaling>
          <c:orientation val="minMax"/>
        </c:scaling>
        <c:axPos val="l"/>
        <c:numFmt formatCode="General" sourceLinked="0"/>
        <c:tickLblPos val="nextTo"/>
        <c:crossAx val="89279104"/>
        <c:crosses val="autoZero"/>
        <c:crossBetween val="between"/>
      </c:valAx>
    </c:plotArea>
    <c:plotVisOnly val="1"/>
  </c:chart>
  <c:spPr>
    <a:ln>
      <a:noFill/>
    </a:ln>
  </c:spPr>
  <c:txPr>
    <a:bodyPr/>
    <a:lstStyle/>
    <a:p>
      <a:pPr>
        <a:defRPr sz="1400"/>
      </a:pPr>
      <a:endParaRPr lang="en-US"/>
    </a:p>
  </c:txPr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462803</xdr:colOff>
      <xdr:row>20</xdr:row>
      <xdr:rowOff>112059</xdr:rowOff>
    </xdr:from>
    <xdr:to>
      <xdr:col>48</xdr:col>
      <xdr:colOff>602876</xdr:colOff>
      <xdr:row>37</xdr:row>
      <xdr:rowOff>150159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514350</xdr:colOff>
      <xdr:row>15</xdr:row>
      <xdr:rowOff>152400</xdr:rowOff>
    </xdr:from>
    <xdr:to>
      <xdr:col>55</xdr:col>
      <xdr:colOff>255474</xdr:colOff>
      <xdr:row>42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louds\Jottacloud\Luciferase%20work\04sep13%20LAT%20luciferase%20latency\04sep13%20luciferase%20latency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uciferase"/>
      <sheetName val="DNA loads"/>
      <sheetName val="Luc per DNA"/>
      <sheetName val="stats"/>
      <sheetName val="graphs for print"/>
      <sheetName val="regr."/>
      <sheetName val="Luc per DNA per mouse"/>
      <sheetName val="Normalised graphs multiple exps"/>
      <sheetName val="Luc per HSV DNA only"/>
    </sheetNames>
    <sheetDataSet>
      <sheetData sheetId="0">
        <row r="4">
          <cell r="R4" t="str">
            <v>SC16CMVluc</v>
          </cell>
          <cell r="S4" t="str">
            <v>SC16CMVluc∆LAT-GFP-1</v>
          </cell>
          <cell r="T4" t="str">
            <v>SC16CMVluc∆LAT-GFP-2</v>
          </cell>
          <cell r="U4" t="str">
            <v>SC16CMVlucREV</v>
          </cell>
        </row>
      </sheetData>
      <sheetData sheetId="1"/>
      <sheetData sheetId="2">
        <row r="4">
          <cell r="A4" t="str">
            <v>SC16CMVluc</v>
          </cell>
          <cell r="F4">
            <v>462.07463529910876</v>
          </cell>
          <cell r="O4">
            <v>7</v>
          </cell>
          <cell r="P4">
            <v>12.5</v>
          </cell>
        </row>
        <row r="5">
          <cell r="F5">
            <v>199.06205335560583</v>
          </cell>
          <cell r="O5">
            <v>8</v>
          </cell>
        </row>
        <row r="6">
          <cell r="F6">
            <v>27.938868383055816</v>
          </cell>
          <cell r="O6">
            <v>9</v>
          </cell>
        </row>
        <row r="7">
          <cell r="F7">
            <v>293.57192426165165</v>
          </cell>
          <cell r="O7">
            <v>10</v>
          </cell>
        </row>
        <row r="8">
          <cell r="F8">
            <v>283.53361596495625</v>
          </cell>
          <cell r="O8">
            <v>11</v>
          </cell>
        </row>
        <row r="9">
          <cell r="F9">
            <v>338.56184994686618</v>
          </cell>
          <cell r="O9">
            <v>12</v>
          </cell>
        </row>
        <row r="10">
          <cell r="F10">
            <v>77.983661978351492</v>
          </cell>
          <cell r="O10">
            <v>13</v>
          </cell>
        </row>
        <row r="11">
          <cell r="F11">
            <v>247.25327319426171</v>
          </cell>
          <cell r="O11">
            <v>14</v>
          </cell>
        </row>
        <row r="12">
          <cell r="F12">
            <v>144.12811795370877</v>
          </cell>
          <cell r="O12">
            <v>15</v>
          </cell>
        </row>
        <row r="13">
          <cell r="F13">
            <v>338.56184994686618</v>
          </cell>
          <cell r="O13">
            <v>16</v>
          </cell>
        </row>
        <row r="14">
          <cell r="F14">
            <v>77.983661978351492</v>
          </cell>
          <cell r="O14">
            <v>17</v>
          </cell>
        </row>
        <row r="15">
          <cell r="F15">
            <v>103.59365537309921</v>
          </cell>
          <cell r="O15">
            <v>18</v>
          </cell>
        </row>
        <row r="16">
          <cell r="A16" t="str">
            <v>SC16CMVluc∆LAT-GFP-1</v>
          </cell>
          <cell r="F16">
            <v>334.62494943612921</v>
          </cell>
          <cell r="O16">
            <v>32</v>
          </cell>
          <cell r="P16">
            <v>37.5</v>
          </cell>
        </row>
        <row r="17">
          <cell r="F17">
            <v>913.0114697077363</v>
          </cell>
          <cell r="O17">
            <v>33</v>
          </cell>
        </row>
        <row r="18">
          <cell r="F18">
            <v>394.72855860381776</v>
          </cell>
          <cell r="O18">
            <v>34</v>
          </cell>
        </row>
        <row r="19">
          <cell r="F19">
            <v>967.96343138581051</v>
          </cell>
          <cell r="O19">
            <v>35</v>
          </cell>
        </row>
        <row r="20">
          <cell r="F20">
            <v>409.59293287865415</v>
          </cell>
          <cell r="O20">
            <v>36</v>
          </cell>
        </row>
        <row r="21">
          <cell r="F21">
            <v>213.13641491114009</v>
          </cell>
          <cell r="O21">
            <v>37</v>
          </cell>
        </row>
        <row r="22">
          <cell r="F22">
            <v>190.74964072071421</v>
          </cell>
          <cell r="O22">
            <v>38</v>
          </cell>
        </row>
        <row r="23">
          <cell r="F23">
            <v>194.86602749198457</v>
          </cell>
          <cell r="O23">
            <v>39</v>
          </cell>
        </row>
        <row r="24">
          <cell r="F24">
            <v>35.683120714732183</v>
          </cell>
          <cell r="O24">
            <v>40</v>
          </cell>
        </row>
        <row r="25">
          <cell r="F25">
            <v>124.85889697030723</v>
          </cell>
          <cell r="O25">
            <v>41</v>
          </cell>
        </row>
        <row r="26">
          <cell r="F26">
            <v>563.10952700435655</v>
          </cell>
          <cell r="O26">
            <v>42</v>
          </cell>
        </row>
        <row r="27">
          <cell r="F27">
            <v>106.02202588088713</v>
          </cell>
          <cell r="O27">
            <v>43</v>
          </cell>
        </row>
        <row r="28">
          <cell r="A28" t="str">
            <v>SC16CMVluc∆LAT-GFP-2</v>
          </cell>
          <cell r="F28">
            <v>259.54647167490481</v>
          </cell>
          <cell r="O28">
            <v>57</v>
          </cell>
          <cell r="P28">
            <v>62.5</v>
          </cell>
        </row>
        <row r="29">
          <cell r="F29">
            <v>1104.4628156794374</v>
          </cell>
          <cell r="O29">
            <v>58</v>
          </cell>
        </row>
        <row r="30">
          <cell r="F30">
            <v>114.39316357046309</v>
          </cell>
          <cell r="O30">
            <v>59</v>
          </cell>
        </row>
        <row r="31">
          <cell r="F31">
            <v>425.64489148263505</v>
          </cell>
          <cell r="O31">
            <v>60</v>
          </cell>
        </row>
        <row r="32">
          <cell r="F32">
            <v>360.30719599397065</v>
          </cell>
          <cell r="O32">
            <v>61</v>
          </cell>
        </row>
        <row r="33">
          <cell r="F33">
            <v>408.84411177170398</v>
          </cell>
          <cell r="O33">
            <v>62</v>
          </cell>
        </row>
        <row r="34">
          <cell r="F34">
            <v>134.58203996791872</v>
          </cell>
          <cell r="O34">
            <v>63</v>
          </cell>
        </row>
        <row r="35">
          <cell r="F35">
            <v>54.084913479501395</v>
          </cell>
          <cell r="O35">
            <v>64</v>
          </cell>
        </row>
        <row r="36">
          <cell r="F36">
            <v>569.280297963512</v>
          </cell>
          <cell r="O36">
            <v>65</v>
          </cell>
        </row>
        <row r="37">
          <cell r="F37">
            <v>101.50995345297288</v>
          </cell>
          <cell r="O37">
            <v>66</v>
          </cell>
        </row>
        <row r="38">
          <cell r="F38">
            <v>355.80002444688915</v>
          </cell>
          <cell r="O38">
            <v>67</v>
          </cell>
        </row>
        <row r="39">
          <cell r="F39">
            <v>55.716371635200765</v>
          </cell>
          <cell r="O39">
            <v>68</v>
          </cell>
        </row>
        <row r="40">
          <cell r="A40" t="str">
            <v>SC16CMVlucREV</v>
          </cell>
          <cell r="F40">
            <v>274.95879677779561</v>
          </cell>
          <cell r="O40">
            <v>82</v>
          </cell>
          <cell r="P40">
            <v>87.5</v>
          </cell>
        </row>
        <row r="41">
          <cell r="F41">
            <v>371.7390255381552</v>
          </cell>
          <cell r="O41">
            <v>83</v>
          </cell>
        </row>
        <row r="42">
          <cell r="F42">
            <v>193.6118631497703</v>
          </cell>
          <cell r="O42">
            <v>84</v>
          </cell>
        </row>
        <row r="43">
          <cell r="F43">
            <v>362.12131928312749</v>
          </cell>
          <cell r="O43">
            <v>85</v>
          </cell>
        </row>
        <row r="44">
          <cell r="F44">
            <v>1100.4201891661587</v>
          </cell>
          <cell r="O44">
            <v>86</v>
          </cell>
        </row>
        <row r="45">
          <cell r="F45">
            <v>124.58158730712522</v>
          </cell>
          <cell r="O45">
            <v>87</v>
          </cell>
        </row>
        <row r="46">
          <cell r="F46">
            <v>231.39626215877851</v>
          </cell>
          <cell r="O46">
            <v>88</v>
          </cell>
        </row>
        <row r="47">
          <cell r="F47">
            <v>294.28303844159132</v>
          </cell>
          <cell r="O47">
            <v>89</v>
          </cell>
        </row>
        <row r="48">
          <cell r="F48">
            <v>240.24069209128436</v>
          </cell>
          <cell r="O48">
            <v>90</v>
          </cell>
        </row>
        <row r="49">
          <cell r="F49">
            <v>130.83846491810866</v>
          </cell>
          <cell r="O49">
            <v>91</v>
          </cell>
        </row>
        <row r="50">
          <cell r="F50">
            <v>250.61353295049716</v>
          </cell>
          <cell r="O50">
            <v>92</v>
          </cell>
        </row>
        <row r="51">
          <cell r="F51">
            <v>98.520803959429259</v>
          </cell>
          <cell r="O51">
            <v>93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200"/>
  <sheetViews>
    <sheetView tabSelected="1" topLeftCell="W4" zoomScale="50" zoomScaleNormal="50" workbookViewId="0">
      <selection activeCell="AV50" sqref="AV50"/>
    </sheetView>
  </sheetViews>
  <sheetFormatPr defaultRowHeight="15"/>
  <cols>
    <col min="28" max="28" width="5.140625" customWidth="1"/>
    <col min="29" max="29" width="6.28515625" customWidth="1"/>
    <col min="30" max="30" width="24.42578125" customWidth="1"/>
    <col min="31" max="31" width="15.140625" customWidth="1"/>
    <col min="32" max="32" width="13" customWidth="1"/>
    <col min="33" max="33" width="12.5703125" customWidth="1"/>
    <col min="34" max="34" width="14" customWidth="1"/>
    <col min="35" max="35" width="13.85546875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</row>
    <row r="2" spans="1:39">
      <c r="A2" t="s">
        <v>12</v>
      </c>
      <c r="B2" t="s">
        <v>13</v>
      </c>
      <c r="C2" t="s">
        <v>14</v>
      </c>
      <c r="D2">
        <v>32.950000000000003</v>
      </c>
      <c r="E2">
        <v>100</v>
      </c>
      <c r="F2">
        <v>113</v>
      </c>
      <c r="G2" s="1">
        <v>0.13500000000000001</v>
      </c>
      <c r="H2">
        <v>33.33</v>
      </c>
      <c r="I2">
        <v>0.35</v>
      </c>
      <c r="J2" t="s">
        <v>15</v>
      </c>
      <c r="K2">
        <v>86</v>
      </c>
      <c r="L2" t="s">
        <v>16</v>
      </c>
      <c r="P2" t="s">
        <v>12</v>
      </c>
      <c r="Q2" t="s">
        <v>13</v>
      </c>
      <c r="R2" t="s">
        <v>14</v>
      </c>
      <c r="S2">
        <v>29.65</v>
      </c>
      <c r="T2">
        <v>100</v>
      </c>
      <c r="U2">
        <v>108</v>
      </c>
      <c r="V2" s="1">
        <v>8.2000000000000003E-2</v>
      </c>
      <c r="W2">
        <v>29.89</v>
      </c>
      <c r="X2">
        <v>0.27</v>
      </c>
      <c r="Y2" t="s">
        <v>17</v>
      </c>
      <c r="Z2">
        <v>92</v>
      </c>
      <c r="AA2" t="s">
        <v>18</v>
      </c>
    </row>
    <row r="3" spans="1:39">
      <c r="A3" t="s">
        <v>19</v>
      </c>
      <c r="B3" t="s">
        <v>20</v>
      </c>
      <c r="C3" t="s">
        <v>14</v>
      </c>
      <c r="D3">
        <v>22.99</v>
      </c>
      <c r="E3" s="2">
        <v>100000</v>
      </c>
      <c r="F3" s="2">
        <v>132334</v>
      </c>
      <c r="G3" s="1">
        <v>0.32300000000000001</v>
      </c>
      <c r="H3">
        <v>23.14</v>
      </c>
      <c r="I3">
        <v>0.13</v>
      </c>
      <c r="J3" t="s">
        <v>21</v>
      </c>
      <c r="K3" s="2">
        <v>119245</v>
      </c>
      <c r="L3" t="s">
        <v>22</v>
      </c>
      <c r="P3" t="s">
        <v>19</v>
      </c>
      <c r="Q3" t="s">
        <v>20</v>
      </c>
      <c r="R3" t="s">
        <v>14</v>
      </c>
      <c r="S3">
        <v>19.309999999999999</v>
      </c>
      <c r="T3" s="2">
        <v>100000</v>
      </c>
      <c r="U3" s="2">
        <v>121962</v>
      </c>
      <c r="V3" s="1">
        <v>0.22</v>
      </c>
      <c r="W3">
        <v>19.46</v>
      </c>
      <c r="X3">
        <v>0.21</v>
      </c>
      <c r="Y3" t="s">
        <v>23</v>
      </c>
      <c r="Z3" s="2">
        <v>110278</v>
      </c>
      <c r="AA3" t="s">
        <v>24</v>
      </c>
    </row>
    <row r="4" spans="1:39">
      <c r="A4" t="s">
        <v>25</v>
      </c>
      <c r="B4" t="s">
        <v>26</v>
      </c>
      <c r="C4" t="s">
        <v>14</v>
      </c>
      <c r="D4">
        <v>26.99</v>
      </c>
      <c r="E4" s="2">
        <v>10000</v>
      </c>
      <c r="F4" s="2">
        <v>7764</v>
      </c>
      <c r="G4" s="1">
        <v>0.224</v>
      </c>
      <c r="H4">
        <v>26.51</v>
      </c>
      <c r="I4">
        <v>0.48</v>
      </c>
      <c r="J4" t="s">
        <v>27</v>
      </c>
      <c r="K4" s="2">
        <v>10926</v>
      </c>
      <c r="L4" t="s">
        <v>28</v>
      </c>
      <c r="P4" t="s">
        <v>25</v>
      </c>
      <c r="Q4" t="s">
        <v>26</v>
      </c>
      <c r="R4" t="s">
        <v>14</v>
      </c>
      <c r="S4">
        <v>23.08</v>
      </c>
      <c r="T4" s="2">
        <v>10000</v>
      </c>
      <c r="U4" s="2">
        <v>9460</v>
      </c>
      <c r="V4" s="1">
        <v>5.3999999999999999E-2</v>
      </c>
      <c r="W4">
        <v>23.03</v>
      </c>
      <c r="X4">
        <v>0.21</v>
      </c>
      <c r="Y4" t="s">
        <v>29</v>
      </c>
      <c r="Z4" s="2">
        <v>9728</v>
      </c>
      <c r="AA4" t="s">
        <v>30</v>
      </c>
    </row>
    <row r="5" spans="1:39">
      <c r="A5" t="s">
        <v>31</v>
      </c>
      <c r="B5" t="s">
        <v>32</v>
      </c>
      <c r="C5" t="s">
        <v>14</v>
      </c>
      <c r="D5">
        <v>30.9</v>
      </c>
      <c r="E5" s="2">
        <v>1000</v>
      </c>
      <c r="F5">
        <v>483</v>
      </c>
      <c r="G5" s="1">
        <v>0.51700000000000002</v>
      </c>
      <c r="H5">
        <v>30.46</v>
      </c>
      <c r="I5">
        <v>0.56000000000000005</v>
      </c>
      <c r="J5" t="s">
        <v>33</v>
      </c>
      <c r="K5">
        <v>663</v>
      </c>
      <c r="L5" t="s">
        <v>34</v>
      </c>
      <c r="P5" t="s">
        <v>31</v>
      </c>
      <c r="Q5" t="s">
        <v>32</v>
      </c>
      <c r="R5" t="s">
        <v>14</v>
      </c>
      <c r="S5">
        <v>26.55</v>
      </c>
      <c r="T5" s="2">
        <v>1000</v>
      </c>
      <c r="U5">
        <v>890</v>
      </c>
      <c r="V5" s="1">
        <v>0.11</v>
      </c>
      <c r="W5">
        <v>26.55</v>
      </c>
      <c r="X5">
        <v>0.01</v>
      </c>
      <c r="Y5" t="s">
        <v>35</v>
      </c>
      <c r="Z5">
        <v>894</v>
      </c>
      <c r="AA5" t="s">
        <v>36</v>
      </c>
    </row>
    <row r="6" spans="1:39">
      <c r="A6" t="s">
        <v>37</v>
      </c>
      <c r="B6" t="s">
        <v>38</v>
      </c>
      <c r="C6" t="s">
        <v>14</v>
      </c>
      <c r="D6">
        <v>35.49</v>
      </c>
      <c r="E6">
        <v>10</v>
      </c>
      <c r="F6">
        <v>19</v>
      </c>
      <c r="G6" s="1">
        <v>0.86399999999999999</v>
      </c>
      <c r="H6">
        <v>35.96</v>
      </c>
      <c r="I6">
        <v>0.8</v>
      </c>
      <c r="J6" t="s">
        <v>39</v>
      </c>
      <c r="K6">
        <v>13</v>
      </c>
      <c r="L6" t="s">
        <v>40</v>
      </c>
      <c r="P6" t="s">
        <v>37</v>
      </c>
      <c r="Q6" t="s">
        <v>38</v>
      </c>
      <c r="R6" t="s">
        <v>14</v>
      </c>
      <c r="S6">
        <v>33.39</v>
      </c>
      <c r="T6">
        <v>10</v>
      </c>
      <c r="U6">
        <v>9</v>
      </c>
      <c r="V6" s="1">
        <v>0.14899999999999999</v>
      </c>
      <c r="W6">
        <v>32.97</v>
      </c>
      <c r="X6">
        <v>0.37</v>
      </c>
      <c r="Y6" t="s">
        <v>41</v>
      </c>
      <c r="Z6">
        <v>11</v>
      </c>
      <c r="AA6" t="s">
        <v>42</v>
      </c>
    </row>
    <row r="7" spans="1:39">
      <c r="A7" t="s">
        <v>43</v>
      </c>
      <c r="B7" t="s">
        <v>44</v>
      </c>
      <c r="C7" t="s">
        <v>45</v>
      </c>
      <c r="P7" t="s">
        <v>43</v>
      </c>
      <c r="Q7" t="s">
        <v>44</v>
      </c>
      <c r="R7" t="s">
        <v>45</v>
      </c>
      <c r="S7">
        <v>35.76</v>
      </c>
      <c r="U7">
        <v>2</v>
      </c>
      <c r="W7">
        <v>35.82</v>
      </c>
      <c r="X7">
        <v>0.68</v>
      </c>
      <c r="Y7" t="s">
        <v>46</v>
      </c>
      <c r="Z7">
        <v>2</v>
      </c>
      <c r="AA7" t="s">
        <v>47</v>
      </c>
      <c r="AE7" s="3" t="s">
        <v>48</v>
      </c>
    </row>
    <row r="8" spans="1:39">
      <c r="A8" t="s">
        <v>49</v>
      </c>
      <c r="B8" t="s">
        <v>50</v>
      </c>
      <c r="C8" t="s">
        <v>51</v>
      </c>
      <c r="D8">
        <v>24.88</v>
      </c>
      <c r="F8" s="2">
        <v>34823</v>
      </c>
      <c r="H8">
        <v>25</v>
      </c>
      <c r="I8">
        <v>0.19</v>
      </c>
      <c r="J8" t="s">
        <v>52</v>
      </c>
      <c r="K8" s="2">
        <v>31850</v>
      </c>
      <c r="L8" t="s">
        <v>53</v>
      </c>
      <c r="P8" t="s">
        <v>49</v>
      </c>
      <c r="Q8" t="s">
        <v>50</v>
      </c>
      <c r="R8" t="s">
        <v>51</v>
      </c>
      <c r="S8">
        <v>25.74</v>
      </c>
      <c r="U8" s="2">
        <v>1552</v>
      </c>
      <c r="W8">
        <v>25.82</v>
      </c>
      <c r="X8">
        <v>7.0000000000000007E-2</v>
      </c>
      <c r="Y8" t="s">
        <v>54</v>
      </c>
      <c r="Z8" s="2">
        <v>1467</v>
      </c>
      <c r="AA8" t="s">
        <v>55</v>
      </c>
      <c r="AE8" s="4">
        <f>U8/F8</f>
        <v>4.456824512534819E-2</v>
      </c>
    </row>
    <row r="9" spans="1:39">
      <c r="A9" t="s">
        <v>56</v>
      </c>
      <c r="B9" t="s">
        <v>57</v>
      </c>
      <c r="C9" t="s">
        <v>51</v>
      </c>
      <c r="D9">
        <v>26.23</v>
      </c>
      <c r="F9" s="2">
        <v>13324</v>
      </c>
      <c r="H9">
        <v>26.82</v>
      </c>
      <c r="I9">
        <v>0.56000000000000005</v>
      </c>
      <c r="J9" t="s">
        <v>58</v>
      </c>
      <c r="K9" s="2">
        <v>8782</v>
      </c>
      <c r="L9" t="s">
        <v>59</v>
      </c>
      <c r="P9" t="s">
        <v>56</v>
      </c>
      <c r="Q9" t="s">
        <v>57</v>
      </c>
      <c r="R9" t="s">
        <v>51</v>
      </c>
      <c r="S9">
        <v>28.87</v>
      </c>
      <c r="U9">
        <v>184</v>
      </c>
      <c r="W9">
        <v>29.04</v>
      </c>
      <c r="X9">
        <v>0.28000000000000003</v>
      </c>
      <c r="Y9" t="s">
        <v>60</v>
      </c>
      <c r="Z9">
        <v>164</v>
      </c>
      <c r="AA9" t="s">
        <v>61</v>
      </c>
      <c r="AE9" s="4">
        <f t="shared" ref="AE9:AE72" si="0">U9/F9</f>
        <v>1.3809666766736716E-2</v>
      </c>
    </row>
    <row r="10" spans="1:39">
      <c r="A10" t="s">
        <v>62</v>
      </c>
      <c r="B10" t="s">
        <v>13</v>
      </c>
      <c r="C10" t="s">
        <v>14</v>
      </c>
      <c r="D10">
        <v>33.409999999999997</v>
      </c>
      <c r="E10">
        <v>100</v>
      </c>
      <c r="F10">
        <v>82</v>
      </c>
      <c r="G10" s="1">
        <v>0.18</v>
      </c>
      <c r="P10" t="s">
        <v>62</v>
      </c>
      <c r="Q10" t="s">
        <v>13</v>
      </c>
      <c r="R10" t="s">
        <v>14</v>
      </c>
      <c r="S10">
        <v>29.85</v>
      </c>
      <c r="T10">
        <v>100</v>
      </c>
      <c r="U10">
        <v>95</v>
      </c>
      <c r="V10" s="1">
        <v>5.0999999999999997E-2</v>
      </c>
      <c r="AE10" s="4"/>
    </row>
    <row r="11" spans="1:39">
      <c r="A11" t="s">
        <v>63</v>
      </c>
      <c r="B11" t="s">
        <v>20</v>
      </c>
      <c r="C11" t="s">
        <v>14</v>
      </c>
      <c r="D11">
        <v>23.25</v>
      </c>
      <c r="E11" s="2">
        <v>100000</v>
      </c>
      <c r="F11" s="2">
        <v>110425</v>
      </c>
      <c r="G11" s="1">
        <v>0.104</v>
      </c>
      <c r="P11" t="s">
        <v>63</v>
      </c>
      <c r="Q11" t="s">
        <v>20</v>
      </c>
      <c r="R11" t="s">
        <v>14</v>
      </c>
      <c r="S11">
        <v>19.7</v>
      </c>
      <c r="T11" s="2">
        <v>100000</v>
      </c>
      <c r="U11" s="2">
        <v>93769</v>
      </c>
      <c r="V11" s="1">
        <v>6.2E-2</v>
      </c>
      <c r="AE11" s="4"/>
    </row>
    <row r="12" spans="1:39">
      <c r="A12" t="s">
        <v>64</v>
      </c>
      <c r="B12" t="s">
        <v>26</v>
      </c>
      <c r="C12" t="s">
        <v>14</v>
      </c>
      <c r="D12">
        <v>26.04</v>
      </c>
      <c r="E12" s="2">
        <v>10000</v>
      </c>
      <c r="F12" s="2">
        <v>15239</v>
      </c>
      <c r="G12" s="1">
        <v>0.52400000000000002</v>
      </c>
      <c r="P12" t="s">
        <v>64</v>
      </c>
      <c r="Q12" t="s">
        <v>26</v>
      </c>
      <c r="R12" t="s">
        <v>14</v>
      </c>
      <c r="S12">
        <v>23.22</v>
      </c>
      <c r="T12" s="2">
        <v>10000</v>
      </c>
      <c r="U12" s="2">
        <v>8551</v>
      </c>
      <c r="V12" s="1">
        <v>0.14499999999999999</v>
      </c>
      <c r="AE12" s="4"/>
    </row>
    <row r="13" spans="1:39">
      <c r="A13" t="s">
        <v>65</v>
      </c>
      <c r="B13" t="s">
        <v>32</v>
      </c>
      <c r="C13" t="s">
        <v>14</v>
      </c>
      <c r="D13">
        <v>29.84</v>
      </c>
      <c r="E13" s="2">
        <v>1000</v>
      </c>
      <c r="F13" s="2">
        <v>1031</v>
      </c>
      <c r="G13" s="1">
        <v>3.1E-2</v>
      </c>
      <c r="P13" t="s">
        <v>65</v>
      </c>
      <c r="Q13" t="s">
        <v>32</v>
      </c>
      <c r="R13" t="s">
        <v>14</v>
      </c>
      <c r="S13">
        <v>26.53</v>
      </c>
      <c r="T13" s="2">
        <v>1000</v>
      </c>
      <c r="U13">
        <v>902</v>
      </c>
      <c r="V13" s="1">
        <v>9.8000000000000004E-2</v>
      </c>
      <c r="AE13" s="4"/>
      <c r="AH13" s="3" t="s">
        <v>66</v>
      </c>
      <c r="AI13" s="3" t="s">
        <v>67</v>
      </c>
      <c r="AK13" t="s">
        <v>68</v>
      </c>
      <c r="AL13" t="s">
        <v>69</v>
      </c>
      <c r="AM13" t="s">
        <v>70</v>
      </c>
    </row>
    <row r="14" spans="1:39">
      <c r="A14" t="s">
        <v>71</v>
      </c>
      <c r="B14" t="s">
        <v>38</v>
      </c>
      <c r="C14" t="s">
        <v>14</v>
      </c>
      <c r="D14">
        <v>35.49</v>
      </c>
      <c r="E14">
        <v>10</v>
      </c>
      <c r="F14">
        <v>19</v>
      </c>
      <c r="G14" s="1">
        <v>0.86299999999999999</v>
      </c>
      <c r="P14" t="s">
        <v>71</v>
      </c>
      <c r="Q14" t="s">
        <v>38</v>
      </c>
      <c r="R14" t="s">
        <v>14</v>
      </c>
      <c r="S14">
        <v>32.74</v>
      </c>
      <c r="T14">
        <v>10</v>
      </c>
      <c r="U14">
        <v>13</v>
      </c>
      <c r="V14" s="1">
        <v>0.32500000000000001</v>
      </c>
      <c r="AE14" s="4"/>
      <c r="AG14" s="3" t="s">
        <v>72</v>
      </c>
      <c r="AH14" s="4">
        <f>AVERAGE(AE8,AE16,AE24)</f>
        <v>4.6207463529910876E-2</v>
      </c>
      <c r="AI14" s="5">
        <f>AH14*10000</f>
        <v>462.07463529910876</v>
      </c>
      <c r="AK14" s="6">
        <f>AVERAGE(AI14:AI25)</f>
        <v>216.18726396965693</v>
      </c>
      <c r="AL14">
        <f>STDEV(AI14:AI25)</f>
        <v>132.69984427537963</v>
      </c>
      <c r="AM14">
        <f>AL14/SQRT(12)</f>
        <v>38.307145406905924</v>
      </c>
    </row>
    <row r="15" spans="1:39">
      <c r="A15" t="s">
        <v>73</v>
      </c>
      <c r="B15" t="s">
        <v>44</v>
      </c>
      <c r="C15" t="s">
        <v>45</v>
      </c>
      <c r="P15" t="s">
        <v>73</v>
      </c>
      <c r="Q15" t="s">
        <v>44</v>
      </c>
      <c r="R15" t="s">
        <v>45</v>
      </c>
      <c r="S15">
        <v>36.53</v>
      </c>
      <c r="U15">
        <v>1</v>
      </c>
      <c r="AE15" s="4"/>
      <c r="AH15" s="4">
        <f>AVERAGE(AE9,AE17,AE25)</f>
        <v>1.9906205335560583E-2</v>
      </c>
      <c r="AI15" s="5">
        <f t="shared" ref="AI15:AI18" si="1">AH15*10000</f>
        <v>199.06205335560583</v>
      </c>
      <c r="AK15" s="7">
        <f>MEDIAN(AI14:AI25)</f>
        <v>223.15766327493378</v>
      </c>
    </row>
    <row r="16" spans="1:39">
      <c r="A16" t="s">
        <v>74</v>
      </c>
      <c r="B16" t="s">
        <v>50</v>
      </c>
      <c r="C16" t="s">
        <v>51</v>
      </c>
      <c r="D16">
        <v>25.22</v>
      </c>
      <c r="F16" s="2">
        <v>27326</v>
      </c>
      <c r="P16" t="s">
        <v>74</v>
      </c>
      <c r="Q16" t="s">
        <v>50</v>
      </c>
      <c r="R16" t="s">
        <v>51</v>
      </c>
      <c r="S16">
        <v>25.88</v>
      </c>
      <c r="U16" s="2">
        <v>1408</v>
      </c>
      <c r="AE16" s="4">
        <f t="shared" si="0"/>
        <v>5.1526019175876452E-2</v>
      </c>
      <c r="AH16" s="4">
        <f>AVERAGE(AE26,AE34,AE42)</f>
        <v>2.7938868383055814E-3</v>
      </c>
      <c r="AI16" s="5">
        <f t="shared" si="1"/>
        <v>27.938868383055816</v>
      </c>
    </row>
    <row r="17" spans="1:39">
      <c r="A17" t="s">
        <v>75</v>
      </c>
      <c r="B17" t="s">
        <v>57</v>
      </c>
      <c r="C17" t="s">
        <v>51</v>
      </c>
      <c r="D17">
        <v>27.34</v>
      </c>
      <c r="F17" s="2">
        <v>6072</v>
      </c>
      <c r="P17" t="s">
        <v>75</v>
      </c>
      <c r="Q17" t="s">
        <v>57</v>
      </c>
      <c r="R17" t="s">
        <v>51</v>
      </c>
      <c r="S17">
        <v>28.88</v>
      </c>
      <c r="U17">
        <v>183</v>
      </c>
      <c r="AE17" s="4">
        <f t="shared" si="0"/>
        <v>3.0138339920948616E-2</v>
      </c>
      <c r="AH17" s="4">
        <f t="shared" ref="AH17:AH18" si="2">AVERAGE(AE27,AE35,AE43)</f>
        <v>2.9357192426165166E-2</v>
      </c>
      <c r="AI17" s="5">
        <f t="shared" si="1"/>
        <v>293.57192426165165</v>
      </c>
    </row>
    <row r="18" spans="1:39">
      <c r="A18" t="s">
        <v>76</v>
      </c>
      <c r="B18" t="s">
        <v>13</v>
      </c>
      <c r="C18" t="s">
        <v>14</v>
      </c>
      <c r="D18">
        <v>33.64</v>
      </c>
      <c r="E18">
        <v>100</v>
      </c>
      <c r="F18">
        <v>69</v>
      </c>
      <c r="G18" s="1">
        <v>0.308</v>
      </c>
      <c r="P18" t="s">
        <v>76</v>
      </c>
      <c r="Q18" t="s">
        <v>13</v>
      </c>
      <c r="R18" t="s">
        <v>14</v>
      </c>
      <c r="S18">
        <v>30.18</v>
      </c>
      <c r="T18">
        <v>100</v>
      </c>
      <c r="U18">
        <v>75</v>
      </c>
      <c r="V18" s="1">
        <v>0.246</v>
      </c>
      <c r="AE18" s="4"/>
      <c r="AH18" s="4">
        <f t="shared" si="2"/>
        <v>2.8353361596495628E-2</v>
      </c>
      <c r="AI18" s="5">
        <f t="shared" si="1"/>
        <v>283.53361596495625</v>
      </c>
    </row>
    <row r="19" spans="1:39">
      <c r="A19" t="s">
        <v>77</v>
      </c>
      <c r="B19" t="s">
        <v>20</v>
      </c>
      <c r="C19" t="s">
        <v>14</v>
      </c>
      <c r="D19">
        <v>23.18</v>
      </c>
      <c r="E19" s="2">
        <v>100000</v>
      </c>
      <c r="F19" s="2">
        <v>116033</v>
      </c>
      <c r="G19" s="1">
        <v>0.16</v>
      </c>
      <c r="P19" t="s">
        <v>77</v>
      </c>
      <c r="Q19" t="s">
        <v>20</v>
      </c>
      <c r="R19" t="s">
        <v>14</v>
      </c>
      <c r="S19">
        <v>19.37</v>
      </c>
      <c r="T19" s="2">
        <v>100000</v>
      </c>
      <c r="U19" s="2">
        <v>117268</v>
      </c>
      <c r="V19" s="1">
        <v>0.17299999999999999</v>
      </c>
      <c r="AE19" s="4"/>
      <c r="AH19" s="4">
        <f>AVERAGE(AE80,AE88,AE96)</f>
        <v>3.3856184994686615E-2</v>
      </c>
      <c r="AI19" s="5">
        <f>AH19*10000</f>
        <v>338.56184994686618</v>
      </c>
    </row>
    <row r="20" spans="1:39">
      <c r="A20" t="s">
        <v>78</v>
      </c>
      <c r="B20" t="s">
        <v>26</v>
      </c>
      <c r="C20" t="s">
        <v>14</v>
      </c>
      <c r="D20">
        <v>26.5</v>
      </c>
      <c r="E20" s="2">
        <v>10000</v>
      </c>
      <c r="F20" s="2">
        <v>11023</v>
      </c>
      <c r="G20" s="1">
        <v>0.10199999999999999</v>
      </c>
      <c r="P20" t="s">
        <v>78</v>
      </c>
      <c r="Q20" t="s">
        <v>26</v>
      </c>
      <c r="R20" t="s">
        <v>14</v>
      </c>
      <c r="S20">
        <v>22.8</v>
      </c>
      <c r="T20" s="2">
        <v>10000</v>
      </c>
      <c r="U20" s="2">
        <v>11381</v>
      </c>
      <c r="V20" s="1">
        <v>0.13800000000000001</v>
      </c>
      <c r="AE20" s="4"/>
      <c r="AH20" s="4">
        <f>AVERAGE(AE81,AE89,AE97)</f>
        <v>7.7983661978351495E-3</v>
      </c>
      <c r="AI20" s="5">
        <f>AH20*10000</f>
        <v>77.983661978351492</v>
      </c>
    </row>
    <row r="21" spans="1:39">
      <c r="A21" t="s">
        <v>79</v>
      </c>
      <c r="B21" t="s">
        <v>32</v>
      </c>
      <c r="C21" t="s">
        <v>14</v>
      </c>
      <c r="D21">
        <v>30.64</v>
      </c>
      <c r="E21" s="2">
        <v>1000</v>
      </c>
      <c r="F21">
        <v>584</v>
      </c>
      <c r="G21" s="1">
        <v>0.41599999999999998</v>
      </c>
      <c r="P21" t="s">
        <v>79</v>
      </c>
      <c r="Q21" t="s">
        <v>32</v>
      </c>
      <c r="R21" t="s">
        <v>14</v>
      </c>
      <c r="S21">
        <v>26.55</v>
      </c>
      <c r="T21" s="2">
        <v>1000</v>
      </c>
      <c r="U21">
        <v>891</v>
      </c>
      <c r="V21" s="1">
        <v>0.109</v>
      </c>
      <c r="AE21" s="4"/>
      <c r="AH21" s="4">
        <f>AVERAGE(AE98,AE106,AE114)</f>
        <v>2.4725327319426171E-2</v>
      </c>
      <c r="AI21" s="5">
        <f>AH21*10000</f>
        <v>247.25327319426171</v>
      </c>
    </row>
    <row r="22" spans="1:39">
      <c r="A22" t="s">
        <v>80</v>
      </c>
      <c r="B22" t="s">
        <v>38</v>
      </c>
      <c r="C22" t="s">
        <v>14</v>
      </c>
      <c r="D22">
        <v>36.880000000000003</v>
      </c>
      <c r="E22">
        <v>10</v>
      </c>
      <c r="F22">
        <v>7</v>
      </c>
      <c r="G22" s="1">
        <v>0.30499999999999999</v>
      </c>
      <c r="P22" t="s">
        <v>80</v>
      </c>
      <c r="Q22" t="s">
        <v>38</v>
      </c>
      <c r="R22" t="s">
        <v>14</v>
      </c>
      <c r="S22">
        <v>32.770000000000003</v>
      </c>
      <c r="T22">
        <v>10</v>
      </c>
      <c r="U22">
        <v>13</v>
      </c>
      <c r="V22" s="1">
        <v>0.29699999999999999</v>
      </c>
      <c r="AE22" s="4"/>
      <c r="AH22" s="4">
        <f>AVERAGE(AE99,AE107,AE115)</f>
        <v>1.4412811795370876E-2</v>
      </c>
      <c r="AI22" s="5">
        <f>AH22*10000</f>
        <v>144.12811795370877</v>
      </c>
    </row>
    <row r="23" spans="1:39">
      <c r="A23" t="s">
        <v>81</v>
      </c>
      <c r="B23" t="s">
        <v>44</v>
      </c>
      <c r="C23" t="s">
        <v>45</v>
      </c>
      <c r="D23">
        <v>36.31</v>
      </c>
      <c r="F23">
        <v>10</v>
      </c>
      <c r="P23" t="s">
        <v>81</v>
      </c>
      <c r="Q23" t="s">
        <v>44</v>
      </c>
      <c r="R23" t="s">
        <v>45</v>
      </c>
      <c r="S23">
        <v>35.159999999999997</v>
      </c>
      <c r="U23">
        <v>3</v>
      </c>
      <c r="AE23" s="4"/>
      <c r="AH23" s="4">
        <f>AVERAGE(AE80,AE88,AE96)</f>
        <v>3.3856184994686615E-2</v>
      </c>
      <c r="AI23" s="5">
        <f t="shared" ref="AI23:AI25" si="3">AH23*10000</f>
        <v>338.56184994686618</v>
      </c>
    </row>
    <row r="24" spans="1:39">
      <c r="A24" t="s">
        <v>82</v>
      </c>
      <c r="B24" t="s">
        <v>50</v>
      </c>
      <c r="C24" t="s">
        <v>51</v>
      </c>
      <c r="D24">
        <v>24.91</v>
      </c>
      <c r="F24" s="2">
        <v>33954</v>
      </c>
      <c r="P24" t="s">
        <v>82</v>
      </c>
      <c r="Q24" t="s">
        <v>50</v>
      </c>
      <c r="R24" t="s">
        <v>51</v>
      </c>
      <c r="S24">
        <v>25.84</v>
      </c>
      <c r="U24" s="2">
        <v>1444</v>
      </c>
      <c r="AE24" s="4">
        <f t="shared" si="0"/>
        <v>4.2528126288507981E-2</v>
      </c>
      <c r="AH24" s="4">
        <f>AVERAGE(AE81,AE89,AE97)</f>
        <v>7.7983661978351495E-3</v>
      </c>
      <c r="AI24" s="5">
        <f t="shared" si="3"/>
        <v>77.983661978351492</v>
      </c>
    </row>
    <row r="25" spans="1:39">
      <c r="A25" t="s">
        <v>83</v>
      </c>
      <c r="B25" t="s">
        <v>57</v>
      </c>
      <c r="C25" t="s">
        <v>51</v>
      </c>
      <c r="D25">
        <v>26.88</v>
      </c>
      <c r="F25" s="2">
        <v>8370</v>
      </c>
      <c r="P25" t="s">
        <v>83</v>
      </c>
      <c r="Q25" t="s">
        <v>57</v>
      </c>
      <c r="R25" t="s">
        <v>51</v>
      </c>
      <c r="S25">
        <v>29.36</v>
      </c>
      <c r="U25">
        <v>132</v>
      </c>
      <c r="AE25" s="4">
        <f t="shared" si="0"/>
        <v>1.5770609318996417E-2</v>
      </c>
      <c r="AH25" s="4">
        <f>AVERAGE(AE171,AE179,AE187)</f>
        <v>1.0359365537309921E-2</v>
      </c>
      <c r="AI25" s="5">
        <f t="shared" si="3"/>
        <v>103.59365537309921</v>
      </c>
    </row>
    <row r="26" spans="1:39">
      <c r="A26" t="s">
        <v>84</v>
      </c>
      <c r="B26" t="s">
        <v>85</v>
      </c>
      <c r="C26" t="s">
        <v>51</v>
      </c>
      <c r="D26">
        <v>24.06</v>
      </c>
      <c r="F26" s="2">
        <v>62114</v>
      </c>
      <c r="H26">
        <v>25.55</v>
      </c>
      <c r="I26">
        <v>1.43</v>
      </c>
      <c r="J26" t="s">
        <v>86</v>
      </c>
      <c r="K26" s="2">
        <v>21631</v>
      </c>
      <c r="L26" t="s">
        <v>87</v>
      </c>
      <c r="P26" t="s">
        <v>84</v>
      </c>
      <c r="Q26" t="s">
        <v>85</v>
      </c>
      <c r="R26" t="s">
        <v>51</v>
      </c>
      <c r="S26">
        <v>30.38</v>
      </c>
      <c r="U26">
        <v>66</v>
      </c>
      <c r="W26">
        <v>30.72</v>
      </c>
      <c r="X26">
        <v>0.53</v>
      </c>
      <c r="Y26" t="s">
        <v>88</v>
      </c>
      <c r="Z26">
        <v>52</v>
      </c>
      <c r="AA26" t="s">
        <v>89</v>
      </c>
      <c r="AE26" s="4">
        <f t="shared" si="0"/>
        <v>1.0625623852915608E-3</v>
      </c>
      <c r="AG26" s="3" t="s">
        <v>90</v>
      </c>
      <c r="AH26" s="4">
        <f>AVERAGE(AE29,AE37,AE45)</f>
        <v>3.3462494943612919E-2</v>
      </c>
      <c r="AI26" s="5">
        <f>AH26*10000</f>
        <v>334.62494943612921</v>
      </c>
      <c r="AK26" s="6">
        <f>AVERAGE(AI26:AI37)</f>
        <v>370.69558297552243</v>
      </c>
      <c r="AL26">
        <f>STDEV(AI26:AI37)</f>
        <v>304.82376309067291</v>
      </c>
      <c r="AM26">
        <f>AL26/SQRT(12)</f>
        <v>87.995040837897363</v>
      </c>
    </row>
    <row r="27" spans="1:39">
      <c r="A27" t="s">
        <v>91</v>
      </c>
      <c r="B27" t="s">
        <v>92</v>
      </c>
      <c r="C27" t="s">
        <v>51</v>
      </c>
      <c r="D27">
        <v>26.25</v>
      </c>
      <c r="F27" s="2">
        <v>13091</v>
      </c>
      <c r="H27">
        <v>26.41</v>
      </c>
      <c r="I27">
        <v>0.23</v>
      </c>
      <c r="J27" t="s">
        <v>93</v>
      </c>
      <c r="K27" s="2">
        <v>11761</v>
      </c>
      <c r="L27" t="s">
        <v>94</v>
      </c>
      <c r="P27" t="s">
        <v>91</v>
      </c>
      <c r="Q27" t="s">
        <v>92</v>
      </c>
      <c r="R27" t="s">
        <v>51</v>
      </c>
      <c r="S27">
        <v>27.87</v>
      </c>
      <c r="U27">
        <v>362</v>
      </c>
      <c r="W27">
        <v>27.96</v>
      </c>
      <c r="X27">
        <v>7.0000000000000007E-2</v>
      </c>
      <c r="Y27" t="s">
        <v>95</v>
      </c>
      <c r="Z27">
        <v>343</v>
      </c>
      <c r="AA27" t="s">
        <v>96</v>
      </c>
      <c r="AE27" s="4">
        <f t="shared" si="0"/>
        <v>2.765258574593232E-2</v>
      </c>
      <c r="AH27" s="4">
        <f t="shared" ref="AH27:AH30" si="4">AVERAGE(AE30,AE38,AE46)</f>
        <v>9.1301146970773628E-2</v>
      </c>
      <c r="AI27" s="5">
        <f t="shared" ref="AI27:AI37" si="5">AH27*10000</f>
        <v>913.0114697077363</v>
      </c>
      <c r="AK27" s="7">
        <f>MEDIAN(AI26:AI37)</f>
        <v>273.88068217363468</v>
      </c>
    </row>
    <row r="28" spans="1:39">
      <c r="A28" t="s">
        <v>97</v>
      </c>
      <c r="B28" t="s">
        <v>98</v>
      </c>
      <c r="C28" t="s">
        <v>51</v>
      </c>
      <c r="D28">
        <v>27.76</v>
      </c>
      <c r="F28" s="2">
        <v>4496</v>
      </c>
      <c r="H28">
        <v>27.36</v>
      </c>
      <c r="I28">
        <v>0.45</v>
      </c>
      <c r="J28" t="s">
        <v>99</v>
      </c>
      <c r="K28" s="2">
        <v>5985</v>
      </c>
      <c r="L28" t="s">
        <v>100</v>
      </c>
      <c r="P28" t="s">
        <v>97</v>
      </c>
      <c r="Q28" t="s">
        <v>98</v>
      </c>
      <c r="R28" t="s">
        <v>51</v>
      </c>
      <c r="S28">
        <v>28.93</v>
      </c>
      <c r="U28">
        <v>177</v>
      </c>
      <c r="W28">
        <v>29.05</v>
      </c>
      <c r="X28">
        <v>0.15</v>
      </c>
      <c r="Y28" t="s">
        <v>101</v>
      </c>
      <c r="Z28">
        <v>163</v>
      </c>
      <c r="AA28" t="s">
        <v>102</v>
      </c>
      <c r="AE28" s="4">
        <f t="shared" si="0"/>
        <v>3.9368327402135229E-2</v>
      </c>
      <c r="AH28" s="4">
        <f t="shared" si="4"/>
        <v>3.9472855860381774E-2</v>
      </c>
      <c r="AI28" s="5">
        <f t="shared" si="5"/>
        <v>394.72855860381776</v>
      </c>
    </row>
    <row r="29" spans="1:39">
      <c r="A29" t="s">
        <v>103</v>
      </c>
      <c r="B29" t="s">
        <v>104</v>
      </c>
      <c r="C29" t="s">
        <v>51</v>
      </c>
      <c r="D29">
        <v>29.41</v>
      </c>
      <c r="F29" s="2">
        <v>1391</v>
      </c>
      <c r="H29">
        <v>29.21</v>
      </c>
      <c r="I29">
        <v>0.2</v>
      </c>
      <c r="J29" t="s">
        <v>105</v>
      </c>
      <c r="K29" s="2">
        <v>1613</v>
      </c>
      <c r="L29" t="s">
        <v>106</v>
      </c>
      <c r="P29" t="s">
        <v>103</v>
      </c>
      <c r="Q29" t="s">
        <v>104</v>
      </c>
      <c r="R29" t="s">
        <v>51</v>
      </c>
      <c r="S29">
        <v>31.13</v>
      </c>
      <c r="U29">
        <v>40</v>
      </c>
      <c r="W29">
        <v>30.69</v>
      </c>
      <c r="X29">
        <v>0.41</v>
      </c>
      <c r="Y29" t="s">
        <v>107</v>
      </c>
      <c r="Z29">
        <v>54</v>
      </c>
      <c r="AA29" t="s">
        <v>108</v>
      </c>
      <c r="AE29" s="4">
        <f t="shared" si="0"/>
        <v>2.8756290438533429E-2</v>
      </c>
      <c r="AH29" s="4">
        <f t="shared" si="4"/>
        <v>9.6796343138581056E-2</v>
      </c>
      <c r="AI29" s="5">
        <f t="shared" si="5"/>
        <v>967.96343138581051</v>
      </c>
    </row>
    <row r="30" spans="1:39">
      <c r="A30" t="s">
        <v>109</v>
      </c>
      <c r="B30" t="s">
        <v>110</v>
      </c>
      <c r="C30" t="s">
        <v>51</v>
      </c>
      <c r="D30">
        <v>28.65</v>
      </c>
      <c r="F30" s="2">
        <v>2399</v>
      </c>
      <c r="H30">
        <v>28.86</v>
      </c>
      <c r="I30">
        <v>0.19</v>
      </c>
      <c r="J30" t="s">
        <v>111</v>
      </c>
      <c r="K30" s="2">
        <v>2060</v>
      </c>
      <c r="L30" t="s">
        <v>112</v>
      </c>
      <c r="P30" t="s">
        <v>109</v>
      </c>
      <c r="Q30" t="s">
        <v>110</v>
      </c>
      <c r="R30" t="s">
        <v>51</v>
      </c>
      <c r="S30">
        <v>28.77</v>
      </c>
      <c r="U30">
        <v>197</v>
      </c>
      <c r="W30">
        <v>28.85</v>
      </c>
      <c r="X30">
        <v>0.15</v>
      </c>
      <c r="Y30" t="s">
        <v>113</v>
      </c>
      <c r="Z30">
        <v>187</v>
      </c>
      <c r="AA30" t="s">
        <v>114</v>
      </c>
      <c r="AE30" s="4">
        <f t="shared" si="0"/>
        <v>8.2117548978741142E-2</v>
      </c>
      <c r="AH30" s="4">
        <f t="shared" si="4"/>
        <v>4.0959293287865413E-2</v>
      </c>
      <c r="AI30" s="5">
        <f t="shared" si="5"/>
        <v>409.59293287865415</v>
      </c>
    </row>
    <row r="31" spans="1:39">
      <c r="A31" t="s">
        <v>115</v>
      </c>
      <c r="B31" t="s">
        <v>116</v>
      </c>
      <c r="C31" t="s">
        <v>51</v>
      </c>
      <c r="D31">
        <v>30.39</v>
      </c>
      <c r="F31">
        <v>696</v>
      </c>
      <c r="H31">
        <v>30.63</v>
      </c>
      <c r="I31">
        <v>0.45</v>
      </c>
      <c r="J31" t="s">
        <v>117</v>
      </c>
      <c r="K31">
        <v>588</v>
      </c>
      <c r="L31" t="s">
        <v>118</v>
      </c>
      <c r="P31" t="s">
        <v>115</v>
      </c>
      <c r="Q31" t="s">
        <v>116</v>
      </c>
      <c r="R31" t="s">
        <v>51</v>
      </c>
      <c r="S31">
        <v>31.85</v>
      </c>
      <c r="U31">
        <v>24</v>
      </c>
      <c r="W31">
        <v>31.93</v>
      </c>
      <c r="X31">
        <v>0.19</v>
      </c>
      <c r="Y31" t="s">
        <v>119</v>
      </c>
      <c r="Z31">
        <v>23</v>
      </c>
      <c r="AA31" t="s">
        <v>120</v>
      </c>
      <c r="AE31" s="4">
        <f t="shared" si="0"/>
        <v>3.4482758620689655E-2</v>
      </c>
      <c r="AH31" s="4">
        <f>AVERAGE(AE100,AE108,AE116)</f>
        <v>2.1313641491114008E-2</v>
      </c>
      <c r="AI31" s="5">
        <f t="shared" si="5"/>
        <v>213.13641491114009</v>
      </c>
    </row>
    <row r="32" spans="1:39">
      <c r="A32" t="s">
        <v>121</v>
      </c>
      <c r="B32" t="s">
        <v>122</v>
      </c>
      <c r="C32" t="s">
        <v>51</v>
      </c>
      <c r="D32">
        <v>27.84</v>
      </c>
      <c r="F32" s="2">
        <v>4248</v>
      </c>
      <c r="H32">
        <v>28.05</v>
      </c>
      <c r="I32">
        <v>0.28999999999999998</v>
      </c>
      <c r="J32" t="s">
        <v>123</v>
      </c>
      <c r="K32" s="2">
        <v>3652</v>
      </c>
      <c r="L32" t="s">
        <v>124</v>
      </c>
      <c r="P32" t="s">
        <v>121</v>
      </c>
      <c r="Q32" t="s">
        <v>122</v>
      </c>
      <c r="R32" t="s">
        <v>51</v>
      </c>
      <c r="S32">
        <v>28</v>
      </c>
      <c r="U32">
        <v>332</v>
      </c>
      <c r="W32">
        <v>27.94</v>
      </c>
      <c r="X32">
        <v>0.06</v>
      </c>
      <c r="Y32" t="s">
        <v>125</v>
      </c>
      <c r="Z32">
        <v>347</v>
      </c>
      <c r="AA32" t="s">
        <v>126</v>
      </c>
      <c r="AE32" s="4">
        <f t="shared" si="0"/>
        <v>7.8154425612052728E-2</v>
      </c>
      <c r="AH32" s="4">
        <f t="shared" ref="AH32:AH34" si="6">AVERAGE(AE101,AE109,AE117)</f>
        <v>1.9074964072071422E-2</v>
      </c>
      <c r="AI32" s="5">
        <f t="shared" si="5"/>
        <v>190.74964072071421</v>
      </c>
    </row>
    <row r="33" spans="1:39">
      <c r="A33" t="s">
        <v>127</v>
      </c>
      <c r="B33" t="s">
        <v>128</v>
      </c>
      <c r="C33" t="s">
        <v>51</v>
      </c>
      <c r="D33">
        <v>30.17</v>
      </c>
      <c r="F33">
        <v>817</v>
      </c>
      <c r="H33">
        <v>30.68</v>
      </c>
      <c r="I33">
        <v>0.49</v>
      </c>
      <c r="J33" t="s">
        <v>129</v>
      </c>
      <c r="K33">
        <v>565</v>
      </c>
      <c r="L33" t="s">
        <v>130</v>
      </c>
      <c r="P33" t="s">
        <v>127</v>
      </c>
      <c r="Q33" t="s">
        <v>128</v>
      </c>
      <c r="R33" t="s">
        <v>51</v>
      </c>
      <c r="S33">
        <v>31.83</v>
      </c>
      <c r="U33">
        <v>25</v>
      </c>
      <c r="W33">
        <v>32</v>
      </c>
      <c r="X33">
        <v>0.31</v>
      </c>
      <c r="Y33" t="s">
        <v>131</v>
      </c>
      <c r="Z33">
        <v>22</v>
      </c>
      <c r="AA33" t="s">
        <v>132</v>
      </c>
      <c r="AE33" s="4">
        <f t="shared" si="0"/>
        <v>3.0599755201958383E-2</v>
      </c>
      <c r="AH33" s="4">
        <f t="shared" si="6"/>
        <v>1.9486602749198455E-2</v>
      </c>
      <c r="AI33" s="5">
        <f t="shared" si="5"/>
        <v>194.86602749198457</v>
      </c>
    </row>
    <row r="34" spans="1:39">
      <c r="A34" t="s">
        <v>133</v>
      </c>
      <c r="B34" t="s">
        <v>85</v>
      </c>
      <c r="C34" t="s">
        <v>51</v>
      </c>
      <c r="D34">
        <v>25.66</v>
      </c>
      <c r="F34" s="2">
        <v>19917</v>
      </c>
      <c r="P34" t="s">
        <v>133</v>
      </c>
      <c r="Q34" t="s">
        <v>85</v>
      </c>
      <c r="R34" t="s">
        <v>51</v>
      </c>
      <c r="S34">
        <v>30.46</v>
      </c>
      <c r="U34">
        <v>63</v>
      </c>
      <c r="AE34" s="4">
        <f t="shared" si="0"/>
        <v>3.1631269769543608E-3</v>
      </c>
      <c r="AH34" s="4">
        <f t="shared" si="6"/>
        <v>3.5683120714732185E-3</v>
      </c>
      <c r="AI34" s="5">
        <f t="shared" si="5"/>
        <v>35.683120714732183</v>
      </c>
    </row>
    <row r="35" spans="1:39">
      <c r="A35" t="s">
        <v>134</v>
      </c>
      <c r="B35" t="s">
        <v>92</v>
      </c>
      <c r="C35" t="s">
        <v>51</v>
      </c>
      <c r="D35">
        <v>26.29</v>
      </c>
      <c r="F35" s="2">
        <v>12753</v>
      </c>
      <c r="P35" t="s">
        <v>134</v>
      </c>
      <c r="Q35" t="s">
        <v>92</v>
      </c>
      <c r="R35" t="s">
        <v>51</v>
      </c>
      <c r="S35">
        <v>27.99</v>
      </c>
      <c r="U35">
        <v>336</v>
      </c>
      <c r="AE35" s="4">
        <f t="shared" si="0"/>
        <v>2.6346741943072217E-2</v>
      </c>
      <c r="AH35" s="4">
        <f>AVERAGE(AE172,AE180,AE188)</f>
        <v>1.2485889697030723E-2</v>
      </c>
      <c r="AI35" s="5">
        <f t="shared" si="5"/>
        <v>124.85889697030723</v>
      </c>
    </row>
    <row r="36" spans="1:39">
      <c r="A36" t="s">
        <v>135</v>
      </c>
      <c r="B36" t="s">
        <v>98</v>
      </c>
      <c r="C36" t="s">
        <v>51</v>
      </c>
      <c r="D36">
        <v>26.87</v>
      </c>
      <c r="F36" s="2">
        <v>8442</v>
      </c>
      <c r="P36" t="s">
        <v>135</v>
      </c>
      <c r="Q36" t="s">
        <v>98</v>
      </c>
      <c r="R36" t="s">
        <v>51</v>
      </c>
      <c r="S36">
        <v>29</v>
      </c>
      <c r="U36">
        <v>169</v>
      </c>
      <c r="AE36" s="4">
        <f t="shared" si="0"/>
        <v>2.0018952854773751E-2</v>
      </c>
      <c r="AH36" s="4">
        <f t="shared" ref="AH36" si="7">AVERAGE(AE173,AE181,AE189)</f>
        <v>5.6310952700435658E-2</v>
      </c>
      <c r="AI36" s="5">
        <f t="shared" si="5"/>
        <v>563.10952700435655</v>
      </c>
    </row>
    <row r="37" spans="1:39">
      <c r="A37" t="s">
        <v>136</v>
      </c>
      <c r="B37" t="s">
        <v>104</v>
      </c>
      <c r="C37" t="s">
        <v>51</v>
      </c>
      <c r="D37">
        <v>29.01</v>
      </c>
      <c r="F37" s="2">
        <v>1849</v>
      </c>
      <c r="P37" t="s">
        <v>136</v>
      </c>
      <c r="Q37" t="s">
        <v>104</v>
      </c>
      <c r="R37" t="s">
        <v>51</v>
      </c>
      <c r="S37">
        <v>30.32</v>
      </c>
      <c r="U37">
        <v>69</v>
      </c>
      <c r="AE37" s="4">
        <f t="shared" si="0"/>
        <v>3.7317468902109248E-2</v>
      </c>
      <c r="AH37" s="4">
        <f>AVERAGE(AE174,AE182,AE190)</f>
        <v>1.0602202588088713E-2</v>
      </c>
      <c r="AI37" s="5">
        <f t="shared" si="5"/>
        <v>106.02202588088713</v>
      </c>
    </row>
    <row r="38" spans="1:39">
      <c r="A38" t="s">
        <v>137</v>
      </c>
      <c r="B38" t="s">
        <v>110</v>
      </c>
      <c r="C38" t="s">
        <v>51</v>
      </c>
      <c r="D38">
        <v>29.01</v>
      </c>
      <c r="F38" s="2">
        <v>1853</v>
      </c>
      <c r="P38" t="s">
        <v>137</v>
      </c>
      <c r="Q38" t="s">
        <v>110</v>
      </c>
      <c r="R38" t="s">
        <v>51</v>
      </c>
      <c r="S38">
        <v>28.76</v>
      </c>
      <c r="U38">
        <v>199</v>
      </c>
      <c r="AE38" s="4">
        <f t="shared" si="0"/>
        <v>0.10739341608202914</v>
      </c>
      <c r="AG38" s="3" t="s">
        <v>138</v>
      </c>
      <c r="AH38" s="4">
        <f>AVERAGE(AE50,AE58,AE66)</f>
        <v>2.5954647167490481E-2</v>
      </c>
      <c r="AI38" s="5">
        <f>AH38*10000</f>
        <v>259.54647167490481</v>
      </c>
      <c r="AK38" s="6">
        <f>AVERAGE(AI38:AI49)</f>
        <v>328.68102092659245</v>
      </c>
      <c r="AL38">
        <f>STDEV(AI38:AI49)</f>
        <v>296.52255407299464</v>
      </c>
      <c r="AM38">
        <f>AL38/SQRT(12)</f>
        <v>85.598688207419414</v>
      </c>
    </row>
    <row r="39" spans="1:39">
      <c r="A39" t="s">
        <v>139</v>
      </c>
      <c r="B39" t="s">
        <v>116</v>
      </c>
      <c r="C39" t="s">
        <v>51</v>
      </c>
      <c r="D39">
        <v>30.35</v>
      </c>
      <c r="F39">
        <v>716</v>
      </c>
      <c r="P39" t="s">
        <v>139</v>
      </c>
      <c r="Q39" t="s">
        <v>116</v>
      </c>
      <c r="R39" t="s">
        <v>51</v>
      </c>
      <c r="S39">
        <v>31.8</v>
      </c>
      <c r="U39">
        <v>25</v>
      </c>
      <c r="AE39" s="4">
        <f t="shared" si="0"/>
        <v>3.4916201117318434E-2</v>
      </c>
      <c r="AH39" s="4">
        <f t="shared" ref="AH39:AH41" si="8">AVERAGE(AE51,AE59,AE67)</f>
        <v>0.11044628156794374</v>
      </c>
      <c r="AI39" s="5">
        <f t="shared" ref="AI39:AI49" si="9">AH39*10000</f>
        <v>1104.4628156794374</v>
      </c>
      <c r="AK39" s="7">
        <f>MEDIAN(AI38:AI49)</f>
        <v>307.67324806089698</v>
      </c>
    </row>
    <row r="40" spans="1:39">
      <c r="A40" t="s">
        <v>140</v>
      </c>
      <c r="B40" t="s">
        <v>122</v>
      </c>
      <c r="C40" t="s">
        <v>51</v>
      </c>
      <c r="D40">
        <v>28.38</v>
      </c>
      <c r="F40" s="2">
        <v>2891</v>
      </c>
      <c r="P40" t="s">
        <v>140</v>
      </c>
      <c r="Q40" t="s">
        <v>122</v>
      </c>
      <c r="R40" t="s">
        <v>51</v>
      </c>
      <c r="S40">
        <v>27.91</v>
      </c>
      <c r="U40">
        <v>354</v>
      </c>
      <c r="AE40" s="4">
        <f t="shared" si="0"/>
        <v>0.12244897959183673</v>
      </c>
      <c r="AH40" s="4">
        <f t="shared" si="8"/>
        <v>1.1439316357046309E-2</v>
      </c>
      <c r="AI40" s="5">
        <f t="shared" si="9"/>
        <v>114.39316357046309</v>
      </c>
    </row>
    <row r="41" spans="1:39">
      <c r="A41" t="s">
        <v>141</v>
      </c>
      <c r="B41" t="s">
        <v>128</v>
      </c>
      <c r="C41" t="s">
        <v>51</v>
      </c>
      <c r="D41">
        <v>31.13</v>
      </c>
      <c r="F41">
        <v>412</v>
      </c>
      <c r="P41" t="s">
        <v>141</v>
      </c>
      <c r="Q41" t="s">
        <v>128</v>
      </c>
      <c r="R41" t="s">
        <v>51</v>
      </c>
      <c r="S41">
        <v>31.81</v>
      </c>
      <c r="U41">
        <v>25</v>
      </c>
      <c r="AE41" s="4">
        <f t="shared" si="0"/>
        <v>6.0679611650485438E-2</v>
      </c>
      <c r="AH41" s="4">
        <f t="shared" si="8"/>
        <v>4.2564489148263503E-2</v>
      </c>
      <c r="AI41" s="5">
        <f t="shared" si="9"/>
        <v>425.64489148263505</v>
      </c>
    </row>
    <row r="42" spans="1:39">
      <c r="A42" t="s">
        <v>142</v>
      </c>
      <c r="B42" t="s">
        <v>85</v>
      </c>
      <c r="C42" t="s">
        <v>51</v>
      </c>
      <c r="D42">
        <v>26.92</v>
      </c>
      <c r="F42" s="2">
        <v>8181</v>
      </c>
      <c r="P42" t="s">
        <v>142</v>
      </c>
      <c r="Q42" t="s">
        <v>85</v>
      </c>
      <c r="R42" t="s">
        <v>51</v>
      </c>
      <c r="S42">
        <v>31.33</v>
      </c>
      <c r="U42">
        <v>34</v>
      </c>
      <c r="AE42" s="4">
        <f t="shared" si="0"/>
        <v>4.1559711526708227E-3</v>
      </c>
      <c r="AH42" s="4">
        <f>AVERAGE(AE104,AE112,AE120)</f>
        <v>3.6030719599397062E-2</v>
      </c>
      <c r="AI42" s="5">
        <f t="shared" si="9"/>
        <v>360.30719599397065</v>
      </c>
    </row>
    <row r="43" spans="1:39">
      <c r="A43" t="s">
        <v>143</v>
      </c>
      <c r="B43" t="s">
        <v>92</v>
      </c>
      <c r="C43" t="s">
        <v>51</v>
      </c>
      <c r="D43">
        <v>26.67</v>
      </c>
      <c r="F43" s="2">
        <v>9744</v>
      </c>
      <c r="P43" t="s">
        <v>143</v>
      </c>
      <c r="Q43" t="s">
        <v>92</v>
      </c>
      <c r="R43" t="s">
        <v>51</v>
      </c>
      <c r="S43">
        <v>28</v>
      </c>
      <c r="U43">
        <v>332</v>
      </c>
      <c r="AE43" s="4">
        <f t="shared" si="0"/>
        <v>3.4072249589490969E-2</v>
      </c>
      <c r="AH43" s="4">
        <f>AVERAGE(AE105,AE113,AE121)</f>
        <v>4.0884411177170399E-2</v>
      </c>
      <c r="AI43" s="5">
        <f t="shared" si="9"/>
        <v>408.84411177170398</v>
      </c>
    </row>
    <row r="44" spans="1:39">
      <c r="A44" t="s">
        <v>144</v>
      </c>
      <c r="B44" t="s">
        <v>98</v>
      </c>
      <c r="C44" t="s">
        <v>51</v>
      </c>
      <c r="D44">
        <v>27.44</v>
      </c>
      <c r="F44" s="2">
        <v>5648</v>
      </c>
      <c r="P44" t="s">
        <v>144</v>
      </c>
      <c r="Q44" t="s">
        <v>98</v>
      </c>
      <c r="R44" t="s">
        <v>51</v>
      </c>
      <c r="S44">
        <v>29.22</v>
      </c>
      <c r="U44">
        <v>145</v>
      </c>
      <c r="AE44" s="4">
        <f t="shared" si="0"/>
        <v>2.5672804532577902E-2</v>
      </c>
      <c r="AH44" s="4">
        <f>AVERAGE(AE122,AE130,AE138)</f>
        <v>1.3458203996791871E-2</v>
      </c>
      <c r="AI44" s="5">
        <f t="shared" si="9"/>
        <v>134.58203996791872</v>
      </c>
    </row>
    <row r="45" spans="1:39">
      <c r="A45" t="s">
        <v>145</v>
      </c>
      <c r="B45" t="s">
        <v>104</v>
      </c>
      <c r="C45" t="s">
        <v>51</v>
      </c>
      <c r="D45">
        <v>29.19</v>
      </c>
      <c r="F45" s="2">
        <v>1632</v>
      </c>
      <c r="P45" t="s">
        <v>145</v>
      </c>
      <c r="Q45" t="s">
        <v>104</v>
      </c>
      <c r="R45" t="s">
        <v>51</v>
      </c>
      <c r="S45">
        <v>30.62</v>
      </c>
      <c r="U45">
        <v>56</v>
      </c>
      <c r="AE45" s="4">
        <f t="shared" si="0"/>
        <v>3.4313725490196081E-2</v>
      </c>
      <c r="AH45" s="4">
        <f t="shared" ref="AH45:AH46" si="10">AVERAGE(AE123,AE131,AE139)</f>
        <v>5.4084913479501397E-3</v>
      </c>
      <c r="AI45" s="5">
        <f t="shared" si="9"/>
        <v>54.084913479501395</v>
      </c>
    </row>
    <row r="46" spans="1:39">
      <c r="A46" t="s">
        <v>146</v>
      </c>
      <c r="B46" t="s">
        <v>110</v>
      </c>
      <c r="C46" t="s">
        <v>51</v>
      </c>
      <c r="D46">
        <v>28.93</v>
      </c>
      <c r="F46" s="2">
        <v>1967</v>
      </c>
      <c r="P46" t="s">
        <v>146</v>
      </c>
      <c r="Q46" t="s">
        <v>110</v>
      </c>
      <c r="R46" t="s">
        <v>51</v>
      </c>
      <c r="S46">
        <v>29.03</v>
      </c>
      <c r="U46">
        <v>166</v>
      </c>
      <c r="AE46" s="4">
        <f t="shared" si="0"/>
        <v>8.4392475851550589E-2</v>
      </c>
      <c r="AH46" s="4">
        <f t="shared" si="10"/>
        <v>5.6928029796351198E-2</v>
      </c>
      <c r="AI46" s="5">
        <f t="shared" si="9"/>
        <v>569.280297963512</v>
      </c>
    </row>
    <row r="47" spans="1:39">
      <c r="A47" t="s">
        <v>147</v>
      </c>
      <c r="B47" t="s">
        <v>116</v>
      </c>
      <c r="C47" t="s">
        <v>51</v>
      </c>
      <c r="D47">
        <v>31.14</v>
      </c>
      <c r="F47">
        <v>408</v>
      </c>
      <c r="P47" t="s">
        <v>147</v>
      </c>
      <c r="Q47" t="s">
        <v>116</v>
      </c>
      <c r="R47" t="s">
        <v>51</v>
      </c>
      <c r="S47">
        <v>32.15</v>
      </c>
      <c r="U47">
        <v>20</v>
      </c>
      <c r="AE47" s="4">
        <f t="shared" si="0"/>
        <v>4.9019607843137254E-2</v>
      </c>
      <c r="AH47" s="4">
        <f>AVERAGE(AE175,AE183,AE191)</f>
        <v>1.0150995345297288E-2</v>
      </c>
      <c r="AI47" s="5">
        <f t="shared" si="9"/>
        <v>101.50995345297288</v>
      </c>
    </row>
    <row r="48" spans="1:39">
      <c r="A48" t="s">
        <v>148</v>
      </c>
      <c r="B48" t="s">
        <v>122</v>
      </c>
      <c r="C48" t="s">
        <v>51</v>
      </c>
      <c r="D48">
        <v>27.94</v>
      </c>
      <c r="F48" s="2">
        <v>3965</v>
      </c>
      <c r="P48" t="s">
        <v>148</v>
      </c>
      <c r="Q48" t="s">
        <v>122</v>
      </c>
      <c r="R48" t="s">
        <v>51</v>
      </c>
      <c r="S48">
        <v>27.9</v>
      </c>
      <c r="U48">
        <v>356</v>
      </c>
      <c r="AE48" s="4">
        <f t="shared" si="0"/>
        <v>8.9785624211853723E-2</v>
      </c>
      <c r="AH48" s="4">
        <f t="shared" ref="AH48:AH49" si="11">AVERAGE(AE176,AE184,AE192)</f>
        <v>3.5580002444688917E-2</v>
      </c>
      <c r="AI48" s="5">
        <f t="shared" si="9"/>
        <v>355.80002444688915</v>
      </c>
    </row>
    <row r="49" spans="1:39">
      <c r="A49" t="s">
        <v>149</v>
      </c>
      <c r="B49" t="s">
        <v>128</v>
      </c>
      <c r="C49" t="s">
        <v>51</v>
      </c>
      <c r="D49">
        <v>30.75</v>
      </c>
      <c r="F49">
        <v>538</v>
      </c>
      <c r="P49" t="s">
        <v>149</v>
      </c>
      <c r="Q49" t="s">
        <v>128</v>
      </c>
      <c r="R49" t="s">
        <v>51</v>
      </c>
      <c r="S49">
        <v>32.36</v>
      </c>
      <c r="U49">
        <v>17</v>
      </c>
      <c r="AE49" s="4">
        <f t="shared" si="0"/>
        <v>3.1598513011152414E-2</v>
      </c>
      <c r="AH49" s="4">
        <f t="shared" si="11"/>
        <v>5.5716371635200768E-3</v>
      </c>
      <c r="AI49" s="5">
        <f t="shared" si="9"/>
        <v>55.716371635200765</v>
      </c>
    </row>
    <row r="50" spans="1:39">
      <c r="A50" t="s">
        <v>150</v>
      </c>
      <c r="B50" t="s">
        <v>151</v>
      </c>
      <c r="C50" t="s">
        <v>51</v>
      </c>
      <c r="D50">
        <v>33.25</v>
      </c>
      <c r="F50">
        <v>92</v>
      </c>
      <c r="H50">
        <v>33.049999999999997</v>
      </c>
      <c r="I50">
        <v>0.22</v>
      </c>
      <c r="J50" t="s">
        <v>152</v>
      </c>
      <c r="K50">
        <v>105</v>
      </c>
      <c r="L50" t="s">
        <v>153</v>
      </c>
      <c r="P50" t="s">
        <v>150</v>
      </c>
      <c r="Q50" t="s">
        <v>151</v>
      </c>
      <c r="R50" t="s">
        <v>51</v>
      </c>
      <c r="S50">
        <v>35.08</v>
      </c>
      <c r="U50">
        <v>3</v>
      </c>
      <c r="W50">
        <v>35.19</v>
      </c>
      <c r="X50">
        <v>0.24</v>
      </c>
      <c r="Y50" t="s">
        <v>154</v>
      </c>
      <c r="Z50">
        <v>3</v>
      </c>
      <c r="AA50" t="s">
        <v>155</v>
      </c>
      <c r="AE50" s="4">
        <f t="shared" si="0"/>
        <v>3.2608695652173912E-2</v>
      </c>
      <c r="AG50" s="3" t="s">
        <v>156</v>
      </c>
      <c r="AH50" s="4">
        <f>AVERAGE(AE54,AE62,AE70)</f>
        <v>2.7495879677779559E-2</v>
      </c>
      <c r="AI50" s="5">
        <f>AH50*10000</f>
        <v>274.95879677779561</v>
      </c>
      <c r="AK50" s="6">
        <f>AVERAGE(AI50:AI61)</f>
        <v>306.11046464515181</v>
      </c>
      <c r="AL50">
        <f>STDEV(AI50:AI61)</f>
        <v>264.90237222371439</v>
      </c>
      <c r="AM50">
        <f>AL50/SQRT(12)</f>
        <v>76.470727956165973</v>
      </c>
    </row>
    <row r="51" spans="1:39">
      <c r="A51" t="s">
        <v>157</v>
      </c>
      <c r="B51" t="s">
        <v>158</v>
      </c>
      <c r="C51" t="s">
        <v>51</v>
      </c>
      <c r="D51">
        <v>29.49</v>
      </c>
      <c r="F51" s="2">
        <v>1317</v>
      </c>
      <c r="H51">
        <v>29.24</v>
      </c>
      <c r="I51">
        <v>0.22</v>
      </c>
      <c r="J51" t="s">
        <v>159</v>
      </c>
      <c r="K51" s="2">
        <v>1580</v>
      </c>
      <c r="L51" t="s">
        <v>160</v>
      </c>
      <c r="P51" t="s">
        <v>157</v>
      </c>
      <c r="Q51" t="s">
        <v>158</v>
      </c>
      <c r="R51" t="s">
        <v>51</v>
      </c>
      <c r="S51">
        <v>29.12</v>
      </c>
      <c r="U51">
        <v>155</v>
      </c>
      <c r="W51">
        <v>28.99</v>
      </c>
      <c r="X51">
        <v>0.42</v>
      </c>
      <c r="Y51" t="s">
        <v>161</v>
      </c>
      <c r="Z51">
        <v>170</v>
      </c>
      <c r="AA51" t="s">
        <v>162</v>
      </c>
      <c r="AE51" s="4">
        <f t="shared" si="0"/>
        <v>0.11769172361427487</v>
      </c>
      <c r="AH51" s="4">
        <f t="shared" ref="AH51:AH53" si="12">AVERAGE(AE55,AE63,AE71)</f>
        <v>3.7173902553815523E-2</v>
      </c>
      <c r="AI51" s="5">
        <f t="shared" ref="AI51:AI61" si="13">AH51*10000</f>
        <v>371.7390255381552</v>
      </c>
      <c r="AK51" s="7">
        <f>MEDIAN(AI50:AI61)</f>
        <v>245.42711252089077</v>
      </c>
    </row>
    <row r="52" spans="1:39">
      <c r="A52" t="s">
        <v>163</v>
      </c>
      <c r="B52" t="s">
        <v>164</v>
      </c>
      <c r="C52" t="s">
        <v>51</v>
      </c>
      <c r="D52">
        <v>29.13</v>
      </c>
      <c r="F52" s="2">
        <v>1707</v>
      </c>
      <c r="H52">
        <v>28.48</v>
      </c>
      <c r="I52">
        <v>0.66</v>
      </c>
      <c r="J52" t="s">
        <v>165</v>
      </c>
      <c r="K52" s="2">
        <v>2703</v>
      </c>
      <c r="L52" t="s">
        <v>166</v>
      </c>
      <c r="P52" t="s">
        <v>163</v>
      </c>
      <c r="Q52" t="s">
        <v>164</v>
      </c>
      <c r="R52" t="s">
        <v>51</v>
      </c>
      <c r="S52">
        <v>31.75</v>
      </c>
      <c r="U52">
        <v>26</v>
      </c>
      <c r="W52">
        <v>31.53</v>
      </c>
      <c r="X52">
        <v>0.59</v>
      </c>
      <c r="Y52" t="s">
        <v>167</v>
      </c>
      <c r="Z52">
        <v>30</v>
      </c>
      <c r="AA52" t="s">
        <v>168</v>
      </c>
      <c r="AE52" s="4">
        <f t="shared" si="0"/>
        <v>1.5231400117164616E-2</v>
      </c>
      <c r="AH52" s="4">
        <f t="shared" si="12"/>
        <v>1.936118631497703E-2</v>
      </c>
      <c r="AI52" s="5">
        <f t="shared" si="13"/>
        <v>193.6118631497703</v>
      </c>
    </row>
    <row r="53" spans="1:39">
      <c r="A53" t="s">
        <v>169</v>
      </c>
      <c r="B53" t="s">
        <v>170</v>
      </c>
      <c r="C53" t="s">
        <v>51</v>
      </c>
      <c r="D53">
        <v>29.14</v>
      </c>
      <c r="F53" s="2">
        <v>1686</v>
      </c>
      <c r="H53">
        <v>28.78</v>
      </c>
      <c r="I53">
        <v>0.56000000000000005</v>
      </c>
      <c r="J53" t="s">
        <v>171</v>
      </c>
      <c r="K53" s="2">
        <v>2189</v>
      </c>
      <c r="L53" t="s">
        <v>172</v>
      </c>
      <c r="P53" t="s">
        <v>169</v>
      </c>
      <c r="Q53" t="s">
        <v>170</v>
      </c>
      <c r="R53" t="s">
        <v>51</v>
      </c>
      <c r="S53">
        <v>29.75</v>
      </c>
      <c r="U53">
        <v>101</v>
      </c>
      <c r="W53">
        <v>30.03</v>
      </c>
      <c r="X53">
        <v>0.3</v>
      </c>
      <c r="Y53" t="s">
        <v>173</v>
      </c>
      <c r="Z53">
        <v>84</v>
      </c>
      <c r="AA53" t="s">
        <v>174</v>
      </c>
      <c r="AE53" s="4">
        <f t="shared" si="0"/>
        <v>5.9905100830367736E-2</v>
      </c>
      <c r="AH53" s="4">
        <f t="shared" si="12"/>
        <v>3.6212131928312748E-2</v>
      </c>
      <c r="AI53" s="5">
        <f t="shared" si="13"/>
        <v>362.12131928312749</v>
      </c>
    </row>
    <row r="54" spans="1:39">
      <c r="A54" t="s">
        <v>175</v>
      </c>
      <c r="B54" t="s">
        <v>176</v>
      </c>
      <c r="C54" t="s">
        <v>51</v>
      </c>
      <c r="D54">
        <v>26.93</v>
      </c>
      <c r="F54" s="2">
        <v>8119</v>
      </c>
      <c r="H54">
        <v>27.27</v>
      </c>
      <c r="I54">
        <v>0.3</v>
      </c>
      <c r="J54" t="s">
        <v>177</v>
      </c>
      <c r="K54" s="2">
        <v>6377</v>
      </c>
      <c r="L54" t="s">
        <v>178</v>
      </c>
      <c r="P54" t="s">
        <v>175</v>
      </c>
      <c r="Q54" t="s">
        <v>176</v>
      </c>
      <c r="R54" t="s">
        <v>51</v>
      </c>
      <c r="S54">
        <v>28.93</v>
      </c>
      <c r="U54">
        <v>176</v>
      </c>
      <c r="W54">
        <v>28.96</v>
      </c>
      <c r="X54">
        <v>0.09</v>
      </c>
      <c r="Y54" t="s">
        <v>179</v>
      </c>
      <c r="Z54">
        <v>173</v>
      </c>
      <c r="AA54" t="s">
        <v>180</v>
      </c>
      <c r="AE54" s="4">
        <f t="shared" si="0"/>
        <v>2.1677546495873876E-2</v>
      </c>
      <c r="AH54" s="4">
        <f>AVERAGE(AE125,AE133,AE141)</f>
        <v>0.11004201891661587</v>
      </c>
      <c r="AI54" s="5">
        <f t="shared" si="13"/>
        <v>1100.4201891661587</v>
      </c>
    </row>
    <row r="55" spans="1:39">
      <c r="A55" t="s">
        <v>181</v>
      </c>
      <c r="B55" t="s">
        <v>182</v>
      </c>
      <c r="C55" t="s">
        <v>51</v>
      </c>
      <c r="D55">
        <v>27.15</v>
      </c>
      <c r="F55" s="2">
        <v>6951</v>
      </c>
      <c r="H55">
        <v>27.2</v>
      </c>
      <c r="I55">
        <v>0.52</v>
      </c>
      <c r="J55" t="s">
        <v>183</v>
      </c>
      <c r="K55" s="2">
        <v>6682</v>
      </c>
      <c r="L55" t="s">
        <v>184</v>
      </c>
      <c r="P55" t="s">
        <v>181</v>
      </c>
      <c r="Q55" t="s">
        <v>182</v>
      </c>
      <c r="R55" t="s">
        <v>51</v>
      </c>
      <c r="S55">
        <v>28.43</v>
      </c>
      <c r="U55">
        <v>248</v>
      </c>
      <c r="W55">
        <v>28.47</v>
      </c>
      <c r="X55">
        <v>0.13</v>
      </c>
      <c r="Y55" t="s">
        <v>185</v>
      </c>
      <c r="Z55">
        <v>242</v>
      </c>
      <c r="AA55" t="s">
        <v>186</v>
      </c>
      <c r="AE55" s="4">
        <f t="shared" si="0"/>
        <v>3.5678319666235074E-2</v>
      </c>
      <c r="AH55" s="4">
        <f t="shared" ref="AH55:AH58" si="14">AVERAGE(AE126,AE134,AE142)</f>
        <v>1.2458158730712522E-2</v>
      </c>
      <c r="AI55" s="5">
        <f t="shared" si="13"/>
        <v>124.58158730712522</v>
      </c>
    </row>
    <row r="56" spans="1:39">
      <c r="A56" t="s">
        <v>187</v>
      </c>
      <c r="B56" t="s">
        <v>188</v>
      </c>
      <c r="C56" t="s">
        <v>51</v>
      </c>
      <c r="D56">
        <v>27.44</v>
      </c>
      <c r="F56" s="2">
        <v>5664</v>
      </c>
      <c r="H56">
        <v>27.87</v>
      </c>
      <c r="I56">
        <v>0.39</v>
      </c>
      <c r="J56" t="s">
        <v>189</v>
      </c>
      <c r="K56" s="2">
        <v>4150</v>
      </c>
      <c r="L56" t="s">
        <v>190</v>
      </c>
      <c r="P56" t="s">
        <v>187</v>
      </c>
      <c r="Q56" t="s">
        <v>188</v>
      </c>
      <c r="R56" t="s">
        <v>51</v>
      </c>
      <c r="S56">
        <v>30.11</v>
      </c>
      <c r="U56">
        <v>79</v>
      </c>
      <c r="W56">
        <v>30.12</v>
      </c>
      <c r="X56">
        <v>0.08</v>
      </c>
      <c r="Y56" t="s">
        <v>191</v>
      </c>
      <c r="Z56">
        <v>79</v>
      </c>
      <c r="AA56" t="s">
        <v>192</v>
      </c>
      <c r="AE56" s="4">
        <f t="shared" si="0"/>
        <v>1.394774011299435E-2</v>
      </c>
      <c r="AH56" s="4">
        <f t="shared" si="14"/>
        <v>2.313962621587785E-2</v>
      </c>
      <c r="AI56" s="5">
        <f t="shared" si="13"/>
        <v>231.39626215877851</v>
      </c>
    </row>
    <row r="57" spans="1:39">
      <c r="A57" t="s">
        <v>193</v>
      </c>
      <c r="B57" t="s">
        <v>194</v>
      </c>
      <c r="C57" t="s">
        <v>51</v>
      </c>
      <c r="D57">
        <v>26.28</v>
      </c>
      <c r="F57" s="2">
        <v>12856</v>
      </c>
      <c r="H57">
        <v>26.47</v>
      </c>
      <c r="I57">
        <v>0.2</v>
      </c>
      <c r="J57" t="s">
        <v>195</v>
      </c>
      <c r="K57" s="2">
        <v>11260</v>
      </c>
      <c r="L57" t="s">
        <v>196</v>
      </c>
      <c r="P57" t="s">
        <v>193</v>
      </c>
      <c r="Q57" t="s">
        <v>194</v>
      </c>
      <c r="R57" t="s">
        <v>51</v>
      </c>
      <c r="S57">
        <v>27.69</v>
      </c>
      <c r="U57">
        <v>410</v>
      </c>
      <c r="W57">
        <v>27.72</v>
      </c>
      <c r="X57">
        <v>0.08</v>
      </c>
      <c r="Y57" t="s">
        <v>197</v>
      </c>
      <c r="Z57">
        <v>404</v>
      </c>
      <c r="AA57" t="s">
        <v>198</v>
      </c>
      <c r="AE57" s="4">
        <f t="shared" si="0"/>
        <v>3.1891723708774113E-2</v>
      </c>
      <c r="AH57" s="4">
        <f t="shared" si="14"/>
        <v>2.9428303844159131E-2</v>
      </c>
      <c r="AI57" s="5">
        <f t="shared" si="13"/>
        <v>294.28303844159132</v>
      </c>
    </row>
    <row r="58" spans="1:39">
      <c r="A58" t="s">
        <v>199</v>
      </c>
      <c r="B58" t="s">
        <v>151</v>
      </c>
      <c r="C58" t="s">
        <v>51</v>
      </c>
      <c r="D58">
        <v>33.090000000000003</v>
      </c>
      <c r="F58">
        <v>103</v>
      </c>
      <c r="P58" t="s">
        <v>199</v>
      </c>
      <c r="Q58" t="s">
        <v>151</v>
      </c>
      <c r="R58" t="s">
        <v>51</v>
      </c>
      <c r="S58">
        <v>35.020000000000003</v>
      </c>
      <c r="U58">
        <v>3</v>
      </c>
      <c r="AE58" s="4">
        <f t="shared" si="0"/>
        <v>2.9126213592233011E-2</v>
      </c>
      <c r="AH58" s="4">
        <f t="shared" si="14"/>
        <v>2.4024069209128435E-2</v>
      </c>
      <c r="AI58" s="5">
        <f t="shared" si="13"/>
        <v>240.24069209128436</v>
      </c>
    </row>
    <row r="59" spans="1:39">
      <c r="A59" t="s">
        <v>200</v>
      </c>
      <c r="B59" t="s">
        <v>158</v>
      </c>
      <c r="C59" t="s">
        <v>51</v>
      </c>
      <c r="D59">
        <v>29.1</v>
      </c>
      <c r="F59" s="2">
        <v>1737</v>
      </c>
      <c r="P59" t="s">
        <v>200</v>
      </c>
      <c r="Q59" t="s">
        <v>158</v>
      </c>
      <c r="R59" t="s">
        <v>51</v>
      </c>
      <c r="S59">
        <v>28.52</v>
      </c>
      <c r="U59">
        <v>234</v>
      </c>
      <c r="AE59" s="4">
        <f t="shared" si="0"/>
        <v>0.13471502590673576</v>
      </c>
      <c r="AH59" s="4">
        <f>AVERAGE(AE178,AE186,AE194)</f>
        <v>1.3083846491810866E-2</v>
      </c>
      <c r="AI59" s="5">
        <f t="shared" si="13"/>
        <v>130.83846491810866</v>
      </c>
    </row>
    <row r="60" spans="1:39">
      <c r="A60" t="s">
        <v>201</v>
      </c>
      <c r="B60" t="s">
        <v>164</v>
      </c>
      <c r="C60" t="s">
        <v>51</v>
      </c>
      <c r="D60">
        <v>27.81</v>
      </c>
      <c r="F60" s="2">
        <v>4338</v>
      </c>
      <c r="P60" t="s">
        <v>201</v>
      </c>
      <c r="Q60" t="s">
        <v>164</v>
      </c>
      <c r="R60" t="s">
        <v>51</v>
      </c>
      <c r="S60">
        <v>30.87</v>
      </c>
      <c r="U60">
        <v>47</v>
      </c>
      <c r="AE60" s="4">
        <f t="shared" si="0"/>
        <v>1.0834485938220378E-2</v>
      </c>
      <c r="AH60" s="4">
        <f>AVERAGE(AE195,AE197,AE199)</f>
        <v>2.5061353295049715E-2</v>
      </c>
      <c r="AI60" s="5">
        <f t="shared" si="13"/>
        <v>250.61353295049716</v>
      </c>
    </row>
    <row r="61" spans="1:39">
      <c r="A61" t="s">
        <v>202</v>
      </c>
      <c r="B61" t="s">
        <v>170</v>
      </c>
      <c r="C61" t="s">
        <v>51</v>
      </c>
      <c r="D61">
        <v>29.05</v>
      </c>
      <c r="F61" s="2">
        <v>1796</v>
      </c>
      <c r="P61" t="s">
        <v>202</v>
      </c>
      <c r="Q61" t="s">
        <v>170</v>
      </c>
      <c r="R61" t="s">
        <v>51</v>
      </c>
      <c r="S61">
        <v>29.98</v>
      </c>
      <c r="U61">
        <v>87</v>
      </c>
      <c r="AE61" s="4">
        <f t="shared" si="0"/>
        <v>4.844097995545657E-2</v>
      </c>
      <c r="AH61" s="4">
        <f>AVERAGE(AE196,AE198,AE200)</f>
        <v>9.8520803959429252E-3</v>
      </c>
      <c r="AI61" s="5">
        <f t="shared" si="13"/>
        <v>98.520803959429259</v>
      </c>
    </row>
    <row r="62" spans="1:39">
      <c r="A62" t="s">
        <v>203</v>
      </c>
      <c r="B62" t="s">
        <v>176</v>
      </c>
      <c r="C62" t="s">
        <v>51</v>
      </c>
      <c r="D62">
        <v>27.48</v>
      </c>
      <c r="F62" s="2">
        <v>5489</v>
      </c>
      <c r="P62" t="s">
        <v>203</v>
      </c>
      <c r="Q62" t="s">
        <v>176</v>
      </c>
      <c r="R62" t="s">
        <v>51</v>
      </c>
      <c r="S62">
        <v>28.9</v>
      </c>
      <c r="U62">
        <v>181</v>
      </c>
      <c r="AE62" s="4">
        <f t="shared" si="0"/>
        <v>3.2975040991073054E-2</v>
      </c>
      <c r="AI62" s="5"/>
    </row>
    <row r="63" spans="1:39">
      <c r="A63" t="s">
        <v>204</v>
      </c>
      <c r="B63" t="s">
        <v>182</v>
      </c>
      <c r="C63" t="s">
        <v>51</v>
      </c>
      <c r="D63">
        <v>26.71</v>
      </c>
      <c r="F63" s="2">
        <v>9451</v>
      </c>
      <c r="P63" t="s">
        <v>204</v>
      </c>
      <c r="Q63" t="s">
        <v>182</v>
      </c>
      <c r="R63" t="s">
        <v>51</v>
      </c>
      <c r="S63">
        <v>28.36</v>
      </c>
      <c r="U63">
        <v>261</v>
      </c>
      <c r="AE63" s="4">
        <f t="shared" si="0"/>
        <v>2.7616125277748385E-2</v>
      </c>
    </row>
    <row r="64" spans="1:39">
      <c r="A64" t="s">
        <v>205</v>
      </c>
      <c r="B64" t="s">
        <v>188</v>
      </c>
      <c r="C64" t="s">
        <v>51</v>
      </c>
      <c r="D64">
        <v>28.18</v>
      </c>
      <c r="F64" s="2">
        <v>3341</v>
      </c>
      <c r="P64" t="s">
        <v>205</v>
      </c>
      <c r="Q64" t="s">
        <v>188</v>
      </c>
      <c r="R64" t="s">
        <v>51</v>
      </c>
      <c r="S64">
        <v>30.06</v>
      </c>
      <c r="U64">
        <v>82</v>
      </c>
      <c r="AE64" s="4">
        <f t="shared" si="0"/>
        <v>2.4543549835378629E-2</v>
      </c>
    </row>
    <row r="65" spans="1:31">
      <c r="A65" t="s">
        <v>206</v>
      </c>
      <c r="B65" t="s">
        <v>194</v>
      </c>
      <c r="C65" t="s">
        <v>51</v>
      </c>
      <c r="D65">
        <v>26.69</v>
      </c>
      <c r="F65" s="2">
        <v>9642</v>
      </c>
      <c r="P65" t="s">
        <v>206</v>
      </c>
      <c r="Q65" t="s">
        <v>194</v>
      </c>
      <c r="R65" t="s">
        <v>51</v>
      </c>
      <c r="S65">
        <v>27.65</v>
      </c>
      <c r="U65">
        <v>421</v>
      </c>
      <c r="AE65" s="4">
        <f t="shared" si="0"/>
        <v>4.3663140427297242E-2</v>
      </c>
    </row>
    <row r="66" spans="1:31">
      <c r="A66" t="s">
        <v>207</v>
      </c>
      <c r="B66" t="s">
        <v>151</v>
      </c>
      <c r="C66" t="s">
        <v>51</v>
      </c>
      <c r="D66">
        <v>32.82</v>
      </c>
      <c r="F66">
        <v>124</v>
      </c>
      <c r="P66" t="s">
        <v>207</v>
      </c>
      <c r="Q66" t="s">
        <v>151</v>
      </c>
      <c r="R66" t="s">
        <v>51</v>
      </c>
      <c r="S66">
        <v>35.46</v>
      </c>
      <c r="U66">
        <v>2</v>
      </c>
      <c r="AE66" s="4">
        <f t="shared" si="0"/>
        <v>1.6129032258064516E-2</v>
      </c>
    </row>
    <row r="67" spans="1:31">
      <c r="A67" t="s">
        <v>208</v>
      </c>
      <c r="B67" t="s">
        <v>158</v>
      </c>
      <c r="C67" t="s">
        <v>51</v>
      </c>
      <c r="D67">
        <v>29.11</v>
      </c>
      <c r="F67" s="2">
        <v>1723</v>
      </c>
      <c r="P67" t="s">
        <v>208</v>
      </c>
      <c r="Q67" t="s">
        <v>158</v>
      </c>
      <c r="R67" t="s">
        <v>51</v>
      </c>
      <c r="S67">
        <v>29.32</v>
      </c>
      <c r="U67">
        <v>136</v>
      </c>
      <c r="AE67" s="4">
        <f t="shared" si="0"/>
        <v>7.8932095182820655E-2</v>
      </c>
    </row>
    <row r="68" spans="1:31">
      <c r="A68" t="s">
        <v>209</v>
      </c>
      <c r="B68" t="s">
        <v>164</v>
      </c>
      <c r="C68" t="s">
        <v>51</v>
      </c>
      <c r="D68">
        <v>28.5</v>
      </c>
      <c r="F68" s="2">
        <v>2666</v>
      </c>
      <c r="P68" t="s">
        <v>209</v>
      </c>
      <c r="Q68" t="s">
        <v>164</v>
      </c>
      <c r="R68" t="s">
        <v>51</v>
      </c>
      <c r="S68">
        <v>31.98</v>
      </c>
      <c r="U68">
        <v>22</v>
      </c>
      <c r="AE68" s="4">
        <f t="shared" si="0"/>
        <v>8.2520630157539385E-3</v>
      </c>
    </row>
    <row r="69" spans="1:31">
      <c r="A69" t="s">
        <v>210</v>
      </c>
      <c r="B69" t="s">
        <v>170</v>
      </c>
      <c r="C69" t="s">
        <v>51</v>
      </c>
      <c r="D69">
        <v>28.13</v>
      </c>
      <c r="F69" s="2">
        <v>3463</v>
      </c>
      <c r="P69" t="s">
        <v>210</v>
      </c>
      <c r="Q69" t="s">
        <v>170</v>
      </c>
      <c r="R69" t="s">
        <v>51</v>
      </c>
      <c r="S69">
        <v>30.35</v>
      </c>
      <c r="U69">
        <v>67</v>
      </c>
      <c r="AE69" s="4">
        <f t="shared" si="0"/>
        <v>1.9347386658966213E-2</v>
      </c>
    </row>
    <row r="70" spans="1:31">
      <c r="A70" t="s">
        <v>211</v>
      </c>
      <c r="B70" t="s">
        <v>176</v>
      </c>
      <c r="C70" t="s">
        <v>51</v>
      </c>
      <c r="D70">
        <v>27.4</v>
      </c>
      <c r="F70" s="2">
        <v>5820</v>
      </c>
      <c r="P70" t="s">
        <v>211</v>
      </c>
      <c r="Q70" t="s">
        <v>176</v>
      </c>
      <c r="R70" t="s">
        <v>51</v>
      </c>
      <c r="S70">
        <v>29.06</v>
      </c>
      <c r="U70">
        <v>162</v>
      </c>
      <c r="AE70" s="4">
        <f t="shared" si="0"/>
        <v>2.7835051546391754E-2</v>
      </c>
    </row>
    <row r="71" spans="1:31">
      <c r="A71" t="s">
        <v>212</v>
      </c>
      <c r="B71" t="s">
        <v>182</v>
      </c>
      <c r="C71" t="s">
        <v>51</v>
      </c>
      <c r="D71">
        <v>27.75</v>
      </c>
      <c r="F71" s="2">
        <v>4541</v>
      </c>
      <c r="P71" t="s">
        <v>212</v>
      </c>
      <c r="Q71" t="s">
        <v>182</v>
      </c>
      <c r="R71" t="s">
        <v>51</v>
      </c>
      <c r="S71">
        <v>28.61</v>
      </c>
      <c r="U71">
        <v>219</v>
      </c>
      <c r="AE71" s="4">
        <f t="shared" si="0"/>
        <v>4.8227262717463117E-2</v>
      </c>
    </row>
    <row r="72" spans="1:31">
      <c r="A72" t="s">
        <v>213</v>
      </c>
      <c r="B72" t="s">
        <v>188</v>
      </c>
      <c r="C72" t="s">
        <v>51</v>
      </c>
      <c r="D72">
        <v>28.01</v>
      </c>
      <c r="F72" s="2">
        <v>3777</v>
      </c>
      <c r="P72" t="s">
        <v>213</v>
      </c>
      <c r="Q72" t="s">
        <v>188</v>
      </c>
      <c r="R72" t="s">
        <v>51</v>
      </c>
      <c r="S72">
        <v>30.21</v>
      </c>
      <c r="U72">
        <v>74</v>
      </c>
      <c r="AE72" s="4">
        <f t="shared" si="0"/>
        <v>1.9592268996558113E-2</v>
      </c>
    </row>
    <row r="73" spans="1:31">
      <c r="A73" t="s">
        <v>214</v>
      </c>
      <c r="B73" t="s">
        <v>194</v>
      </c>
      <c r="C73" t="s">
        <v>51</v>
      </c>
      <c r="D73">
        <v>26.43</v>
      </c>
      <c r="F73" s="2">
        <v>11517</v>
      </c>
      <c r="P73" t="s">
        <v>214</v>
      </c>
      <c r="Q73" t="s">
        <v>194</v>
      </c>
      <c r="R73" t="s">
        <v>51</v>
      </c>
      <c r="S73">
        <v>27.8</v>
      </c>
      <c r="U73">
        <v>381</v>
      </c>
      <c r="AE73" s="4">
        <f t="shared" ref="AE73" si="15">U73/F73</f>
        <v>3.3081531648866895E-2</v>
      </c>
    </row>
    <row r="75" spans="1:31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P75" t="s">
        <v>0</v>
      </c>
      <c r="Q75" t="s">
        <v>1</v>
      </c>
      <c r="R75" t="s">
        <v>2</v>
      </c>
      <c r="S75" t="s">
        <v>3</v>
      </c>
      <c r="T75" t="s">
        <v>4</v>
      </c>
      <c r="U75" t="s">
        <v>5</v>
      </c>
      <c r="V75" t="s">
        <v>6</v>
      </c>
      <c r="W75" t="s">
        <v>7</v>
      </c>
      <c r="X75" t="s">
        <v>8</v>
      </c>
      <c r="Y75" t="s">
        <v>9</v>
      </c>
      <c r="Z75" t="s">
        <v>10</v>
      </c>
      <c r="AA75" t="s">
        <v>11</v>
      </c>
    </row>
    <row r="76" spans="1:31">
      <c r="A76" t="s">
        <v>12</v>
      </c>
      <c r="B76" t="s">
        <v>20</v>
      </c>
      <c r="C76" t="s">
        <v>14</v>
      </c>
      <c r="D76">
        <v>21.01</v>
      </c>
      <c r="E76" s="2">
        <v>100000</v>
      </c>
      <c r="F76" s="2">
        <v>139466</v>
      </c>
      <c r="G76" s="1">
        <v>0.39500000000000002</v>
      </c>
      <c r="H76">
        <v>21.31</v>
      </c>
      <c r="I76">
        <v>0.7</v>
      </c>
      <c r="J76" t="s">
        <v>215</v>
      </c>
      <c r="K76" s="2">
        <v>113263</v>
      </c>
      <c r="L76" t="s">
        <v>216</v>
      </c>
      <c r="P76" t="s">
        <v>12</v>
      </c>
      <c r="Q76" t="s">
        <v>20</v>
      </c>
      <c r="R76" t="s">
        <v>14</v>
      </c>
      <c r="S76">
        <v>20.67</v>
      </c>
      <c r="T76" s="2">
        <v>100000</v>
      </c>
      <c r="U76" s="2">
        <v>117882</v>
      </c>
      <c r="V76" s="1">
        <v>0.17899999999999999</v>
      </c>
      <c r="W76">
        <v>20.83</v>
      </c>
      <c r="X76">
        <v>0.21</v>
      </c>
      <c r="Y76" t="s">
        <v>217</v>
      </c>
      <c r="Z76" s="2">
        <v>105602</v>
      </c>
      <c r="AA76" t="s">
        <v>218</v>
      </c>
    </row>
    <row r="77" spans="1:31">
      <c r="A77" t="s">
        <v>19</v>
      </c>
      <c r="B77" t="s">
        <v>26</v>
      </c>
      <c r="C77" t="s">
        <v>14</v>
      </c>
      <c r="D77">
        <v>25.13</v>
      </c>
      <c r="E77" s="2">
        <v>10000</v>
      </c>
      <c r="F77" s="2">
        <v>8190</v>
      </c>
      <c r="G77" s="1">
        <v>0.18099999999999999</v>
      </c>
      <c r="H77">
        <v>24.81</v>
      </c>
      <c r="I77">
        <v>0.35</v>
      </c>
      <c r="J77" t="s">
        <v>219</v>
      </c>
      <c r="K77" s="2">
        <v>10216</v>
      </c>
      <c r="L77" t="s">
        <v>220</v>
      </c>
      <c r="P77" t="s">
        <v>19</v>
      </c>
      <c r="Q77" t="s">
        <v>26</v>
      </c>
      <c r="R77" t="s">
        <v>14</v>
      </c>
      <c r="S77">
        <v>24.84</v>
      </c>
      <c r="T77" s="2">
        <v>10000</v>
      </c>
      <c r="U77" s="2">
        <v>6649</v>
      </c>
      <c r="V77" s="1">
        <v>0.33500000000000002</v>
      </c>
      <c r="W77">
        <v>24.33</v>
      </c>
      <c r="X77">
        <v>0.45</v>
      </c>
      <c r="Y77" t="s">
        <v>221</v>
      </c>
      <c r="Z77" s="2">
        <v>9471</v>
      </c>
      <c r="AA77" t="s">
        <v>222</v>
      </c>
    </row>
    <row r="78" spans="1:31">
      <c r="A78" t="s">
        <v>25</v>
      </c>
      <c r="B78" t="s">
        <v>32</v>
      </c>
      <c r="C78" t="s">
        <v>14</v>
      </c>
      <c r="D78">
        <v>28.17</v>
      </c>
      <c r="E78" s="2">
        <v>1000</v>
      </c>
      <c r="F78" s="2">
        <v>1008</v>
      </c>
      <c r="G78" s="1">
        <v>8.0000000000000002E-3</v>
      </c>
      <c r="H78">
        <v>28.38</v>
      </c>
      <c r="I78">
        <v>0.28000000000000003</v>
      </c>
      <c r="J78" t="s">
        <v>223</v>
      </c>
      <c r="K78">
        <v>871</v>
      </c>
      <c r="L78" t="s">
        <v>224</v>
      </c>
      <c r="P78" t="s">
        <v>25</v>
      </c>
      <c r="Q78" t="s">
        <v>32</v>
      </c>
      <c r="R78" t="s">
        <v>14</v>
      </c>
      <c r="S78">
        <v>27.51</v>
      </c>
      <c r="T78" s="2">
        <v>1000</v>
      </c>
      <c r="U78" s="2">
        <v>1051</v>
      </c>
      <c r="V78" s="1">
        <v>5.0999999999999997E-2</v>
      </c>
      <c r="W78">
        <v>27.56</v>
      </c>
      <c r="X78">
        <v>0.12</v>
      </c>
      <c r="Y78" t="s">
        <v>225</v>
      </c>
      <c r="Z78" s="2">
        <v>1016</v>
      </c>
      <c r="AA78" t="s">
        <v>226</v>
      </c>
    </row>
    <row r="79" spans="1:31">
      <c r="A79" t="s">
        <v>31</v>
      </c>
      <c r="B79" t="s">
        <v>13</v>
      </c>
      <c r="C79" t="s">
        <v>14</v>
      </c>
      <c r="D79">
        <v>32.08</v>
      </c>
      <c r="E79">
        <v>100</v>
      </c>
      <c r="F79">
        <v>68</v>
      </c>
      <c r="G79" s="1">
        <v>0.31900000000000001</v>
      </c>
      <c r="H79">
        <v>31.94</v>
      </c>
      <c r="I79">
        <v>0.41</v>
      </c>
      <c r="J79" t="s">
        <v>227</v>
      </c>
      <c r="K79">
        <v>75</v>
      </c>
      <c r="L79" t="s">
        <v>228</v>
      </c>
      <c r="P79" t="s">
        <v>31</v>
      </c>
      <c r="Q79" t="s">
        <v>13</v>
      </c>
      <c r="R79" t="s">
        <v>14</v>
      </c>
      <c r="S79">
        <v>31.14</v>
      </c>
      <c r="T79">
        <v>100</v>
      </c>
      <c r="U79">
        <v>86</v>
      </c>
      <c r="V79" s="1">
        <v>0.13600000000000001</v>
      </c>
      <c r="W79">
        <v>31.05</v>
      </c>
      <c r="X79">
        <v>0.16</v>
      </c>
      <c r="Y79" t="s">
        <v>229</v>
      </c>
      <c r="Z79">
        <v>92</v>
      </c>
      <c r="AA79" t="s">
        <v>230</v>
      </c>
      <c r="AE79" s="3" t="s">
        <v>48</v>
      </c>
    </row>
    <row r="80" spans="1:31">
      <c r="A80" t="s">
        <v>49</v>
      </c>
      <c r="B80" t="s">
        <v>231</v>
      </c>
      <c r="C80" t="s">
        <v>51</v>
      </c>
      <c r="D80">
        <v>23.64</v>
      </c>
      <c r="F80" s="2">
        <v>22737</v>
      </c>
      <c r="H80">
        <v>24.01</v>
      </c>
      <c r="I80">
        <v>0.44</v>
      </c>
      <c r="J80" t="s">
        <v>232</v>
      </c>
      <c r="K80" s="2">
        <v>17647</v>
      </c>
      <c r="L80" t="s">
        <v>233</v>
      </c>
      <c r="P80" t="s">
        <v>49</v>
      </c>
      <c r="Q80" t="s">
        <v>231</v>
      </c>
      <c r="R80" t="s">
        <v>51</v>
      </c>
      <c r="S80">
        <v>28.81</v>
      </c>
      <c r="U80">
        <v>429</v>
      </c>
      <c r="W80">
        <v>28.44</v>
      </c>
      <c r="X80">
        <v>0.65</v>
      </c>
      <c r="Y80" t="s">
        <v>234</v>
      </c>
      <c r="Z80">
        <v>556</v>
      </c>
      <c r="AA80" t="s">
        <v>235</v>
      </c>
      <c r="AE80" s="4">
        <f>U80/F80</f>
        <v>1.8867924528301886E-2</v>
      </c>
    </row>
    <row r="81" spans="1:31">
      <c r="A81" t="s">
        <v>56</v>
      </c>
      <c r="B81" t="s">
        <v>236</v>
      </c>
      <c r="C81" t="s">
        <v>51</v>
      </c>
      <c r="D81">
        <v>24.11</v>
      </c>
      <c r="F81" s="2">
        <v>16510</v>
      </c>
      <c r="H81">
        <v>23.96</v>
      </c>
      <c r="I81">
        <v>0.13</v>
      </c>
      <c r="J81" t="s">
        <v>237</v>
      </c>
      <c r="K81" s="2">
        <v>18312</v>
      </c>
      <c r="L81" t="s">
        <v>238</v>
      </c>
      <c r="P81" t="s">
        <v>56</v>
      </c>
      <c r="Q81" t="s">
        <v>236</v>
      </c>
      <c r="R81" t="s">
        <v>51</v>
      </c>
      <c r="S81">
        <v>30.72</v>
      </c>
      <c r="U81">
        <v>115</v>
      </c>
      <c r="W81">
        <v>30.41</v>
      </c>
      <c r="X81">
        <v>0.28000000000000003</v>
      </c>
      <c r="Y81" t="s">
        <v>239</v>
      </c>
      <c r="Z81">
        <v>142</v>
      </c>
      <c r="AA81" t="s">
        <v>240</v>
      </c>
      <c r="AE81" s="4">
        <f>U81/F81</f>
        <v>6.9654754694124773E-3</v>
      </c>
    </row>
    <row r="82" spans="1:31">
      <c r="A82" t="s">
        <v>62</v>
      </c>
      <c r="B82" t="s">
        <v>20</v>
      </c>
      <c r="C82" t="s">
        <v>14</v>
      </c>
      <c r="D82">
        <v>22.11</v>
      </c>
      <c r="E82" s="2">
        <v>100000</v>
      </c>
      <c r="F82" s="2">
        <v>65324</v>
      </c>
      <c r="G82" s="1">
        <v>0.34699999999999998</v>
      </c>
      <c r="P82" t="s">
        <v>62</v>
      </c>
      <c r="Q82" t="s">
        <v>20</v>
      </c>
      <c r="R82" t="s">
        <v>14</v>
      </c>
      <c r="S82">
        <v>21.06</v>
      </c>
      <c r="T82" s="2">
        <v>100000</v>
      </c>
      <c r="U82" s="2">
        <v>90005</v>
      </c>
      <c r="V82" s="1">
        <v>0.1</v>
      </c>
    </row>
    <row r="83" spans="1:31">
      <c r="A83" t="s">
        <v>63</v>
      </c>
      <c r="B83" t="s">
        <v>26</v>
      </c>
      <c r="C83" t="s">
        <v>14</v>
      </c>
      <c r="D83">
        <v>24.44</v>
      </c>
      <c r="E83" s="2">
        <v>10000</v>
      </c>
      <c r="F83" s="2">
        <v>13174</v>
      </c>
      <c r="G83" s="1">
        <v>0.317</v>
      </c>
      <c r="P83" t="s">
        <v>63</v>
      </c>
      <c r="Q83" t="s">
        <v>26</v>
      </c>
      <c r="R83" t="s">
        <v>14</v>
      </c>
      <c r="S83">
        <v>23.98</v>
      </c>
      <c r="T83" s="2">
        <v>10000</v>
      </c>
      <c r="U83" s="2">
        <v>11997</v>
      </c>
      <c r="V83" s="1">
        <v>0.2</v>
      </c>
    </row>
    <row r="84" spans="1:31">
      <c r="A84" t="s">
        <v>64</v>
      </c>
      <c r="B84" t="s">
        <v>32</v>
      </c>
      <c r="C84" t="s">
        <v>14</v>
      </c>
      <c r="D84">
        <v>28.27</v>
      </c>
      <c r="E84" s="2">
        <v>1000</v>
      </c>
      <c r="F84">
        <v>937</v>
      </c>
      <c r="G84" s="1">
        <v>6.3E-2</v>
      </c>
      <c r="P84" t="s">
        <v>64</v>
      </c>
      <c r="Q84" t="s">
        <v>32</v>
      </c>
      <c r="R84" t="s">
        <v>14</v>
      </c>
      <c r="S84">
        <v>27.47</v>
      </c>
      <c r="T84" s="2">
        <v>1000</v>
      </c>
      <c r="U84" s="2">
        <v>1082</v>
      </c>
      <c r="V84" s="1">
        <v>8.2000000000000003E-2</v>
      </c>
    </row>
    <row r="85" spans="1:31">
      <c r="A85" t="s">
        <v>65</v>
      </c>
      <c r="B85" t="s">
        <v>13</v>
      </c>
      <c r="C85" t="s">
        <v>14</v>
      </c>
      <c r="D85">
        <v>32.25</v>
      </c>
      <c r="E85">
        <v>100</v>
      </c>
      <c r="F85">
        <v>61</v>
      </c>
      <c r="G85" s="1">
        <v>0.39500000000000002</v>
      </c>
      <c r="P85" t="s">
        <v>65</v>
      </c>
      <c r="Q85" t="s">
        <v>13</v>
      </c>
      <c r="R85" t="s">
        <v>14</v>
      </c>
      <c r="S85">
        <v>31.15</v>
      </c>
      <c r="T85">
        <v>100</v>
      </c>
      <c r="U85">
        <v>86</v>
      </c>
      <c r="V85" s="1">
        <v>0.14499999999999999</v>
      </c>
    </row>
    <row r="86" spans="1:31">
      <c r="A86" t="s">
        <v>71</v>
      </c>
      <c r="B86" t="s">
        <v>38</v>
      </c>
      <c r="C86" t="s">
        <v>14</v>
      </c>
      <c r="D86">
        <v>33.74</v>
      </c>
      <c r="E86">
        <v>10</v>
      </c>
      <c r="F86">
        <v>22</v>
      </c>
      <c r="G86" s="1">
        <v>1.1759999999999999</v>
      </c>
      <c r="H86">
        <v>34.26</v>
      </c>
      <c r="I86">
        <v>0.74</v>
      </c>
      <c r="K86">
        <v>15</v>
      </c>
      <c r="L86" t="s">
        <v>241</v>
      </c>
      <c r="P86" t="s">
        <v>71</v>
      </c>
      <c r="Q86" t="s">
        <v>38</v>
      </c>
      <c r="R86" t="s">
        <v>14</v>
      </c>
      <c r="S86">
        <v>33.79</v>
      </c>
      <c r="T86">
        <v>10</v>
      </c>
      <c r="U86">
        <v>14</v>
      </c>
      <c r="V86" s="1">
        <v>0.38</v>
      </c>
      <c r="W86">
        <v>34.11</v>
      </c>
      <c r="X86">
        <v>0.44</v>
      </c>
      <c r="Z86">
        <v>11</v>
      </c>
      <c r="AA86" t="s">
        <v>242</v>
      </c>
    </row>
    <row r="87" spans="1:31">
      <c r="A87" t="s">
        <v>73</v>
      </c>
      <c r="B87" t="s">
        <v>44</v>
      </c>
      <c r="C87" t="s">
        <v>45</v>
      </c>
      <c r="D87">
        <v>33.56</v>
      </c>
      <c r="F87">
        <v>25</v>
      </c>
      <c r="H87">
        <v>33.619999999999997</v>
      </c>
      <c r="I87">
        <v>0.08</v>
      </c>
      <c r="K87">
        <v>24</v>
      </c>
      <c r="L87" t="s">
        <v>243</v>
      </c>
      <c r="P87" t="s">
        <v>73</v>
      </c>
      <c r="Q87" t="s">
        <v>44</v>
      </c>
      <c r="R87" t="s">
        <v>45</v>
      </c>
      <c r="S87">
        <v>38.18</v>
      </c>
      <c r="U87">
        <v>1</v>
      </c>
      <c r="W87">
        <v>37.58</v>
      </c>
      <c r="X87">
        <v>0.84</v>
      </c>
      <c r="Z87">
        <v>1</v>
      </c>
      <c r="AA87" t="s">
        <v>244</v>
      </c>
    </row>
    <row r="88" spans="1:31">
      <c r="A88" t="s">
        <v>74</v>
      </c>
      <c r="B88" t="s">
        <v>231</v>
      </c>
      <c r="C88" t="s">
        <v>51</v>
      </c>
      <c r="D88">
        <v>24.5</v>
      </c>
      <c r="F88" s="2">
        <v>12591</v>
      </c>
      <c r="P88" t="s">
        <v>74</v>
      </c>
      <c r="Q88" t="s">
        <v>231</v>
      </c>
      <c r="R88" t="s">
        <v>51</v>
      </c>
      <c r="S88">
        <v>28.81</v>
      </c>
      <c r="U88">
        <v>430</v>
      </c>
      <c r="AE88" s="4">
        <f>U88/F88</f>
        <v>3.4151377968390122E-2</v>
      </c>
    </row>
    <row r="89" spans="1:31">
      <c r="A89" t="s">
        <v>75</v>
      </c>
      <c r="B89" t="s">
        <v>236</v>
      </c>
      <c r="C89" t="s">
        <v>51</v>
      </c>
      <c r="D89">
        <v>23.87</v>
      </c>
      <c r="F89" s="2">
        <v>19429</v>
      </c>
      <c r="P89" t="s">
        <v>75</v>
      </c>
      <c r="Q89" t="s">
        <v>236</v>
      </c>
      <c r="R89" t="s">
        <v>51</v>
      </c>
      <c r="S89">
        <v>30.16</v>
      </c>
      <c r="U89">
        <v>169</v>
      </c>
      <c r="AE89" s="4">
        <f>U89/F89</f>
        <v>8.6983375366719851E-3</v>
      </c>
    </row>
    <row r="90" spans="1:31">
      <c r="A90" t="s">
        <v>76</v>
      </c>
      <c r="B90" t="s">
        <v>20</v>
      </c>
      <c r="C90" t="s">
        <v>14</v>
      </c>
      <c r="D90">
        <v>20.82</v>
      </c>
      <c r="E90" s="2">
        <v>100000</v>
      </c>
      <c r="F90" s="2">
        <v>159483</v>
      </c>
      <c r="G90" s="1">
        <v>0.59499999999999997</v>
      </c>
      <c r="P90" t="s">
        <v>76</v>
      </c>
      <c r="Q90" t="s">
        <v>20</v>
      </c>
      <c r="R90" t="s">
        <v>14</v>
      </c>
      <c r="S90">
        <v>20.76</v>
      </c>
      <c r="T90" s="2">
        <v>100000</v>
      </c>
      <c r="U90" s="2">
        <v>110993</v>
      </c>
      <c r="V90" s="1">
        <v>0.11</v>
      </c>
    </row>
    <row r="91" spans="1:31">
      <c r="A91" t="s">
        <v>77</v>
      </c>
      <c r="B91" t="s">
        <v>26</v>
      </c>
      <c r="C91" t="s">
        <v>14</v>
      </c>
      <c r="D91">
        <v>24.85</v>
      </c>
      <c r="E91" s="2">
        <v>10000</v>
      </c>
      <c r="F91" s="2">
        <v>9881</v>
      </c>
      <c r="G91" s="1">
        <v>1.2E-2</v>
      </c>
      <c r="P91" t="s">
        <v>77</v>
      </c>
      <c r="Q91" t="s">
        <v>26</v>
      </c>
      <c r="R91" t="s">
        <v>14</v>
      </c>
      <c r="S91">
        <v>24.16</v>
      </c>
      <c r="T91" s="2">
        <v>10000</v>
      </c>
      <c r="U91" s="2">
        <v>10650</v>
      </c>
      <c r="V91" s="1">
        <v>6.5000000000000002E-2</v>
      </c>
    </row>
    <row r="92" spans="1:31">
      <c r="A92" t="s">
        <v>78</v>
      </c>
      <c r="B92" t="s">
        <v>32</v>
      </c>
      <c r="C92" t="s">
        <v>14</v>
      </c>
      <c r="D92">
        <v>28.7</v>
      </c>
      <c r="E92" s="2">
        <v>1000</v>
      </c>
      <c r="F92">
        <v>699</v>
      </c>
      <c r="G92" s="1">
        <v>0.30099999999999999</v>
      </c>
      <c r="P92" t="s">
        <v>78</v>
      </c>
      <c r="Q92" t="s">
        <v>32</v>
      </c>
      <c r="R92" t="s">
        <v>14</v>
      </c>
      <c r="S92">
        <v>27.7</v>
      </c>
      <c r="T92" s="2">
        <v>1000</v>
      </c>
      <c r="U92">
        <v>922</v>
      </c>
      <c r="V92" s="1">
        <v>7.8E-2</v>
      </c>
    </row>
    <row r="93" spans="1:31">
      <c r="A93" t="s">
        <v>79</v>
      </c>
      <c r="B93" t="s">
        <v>13</v>
      </c>
      <c r="C93" t="s">
        <v>14</v>
      </c>
      <c r="D93">
        <v>31.48</v>
      </c>
      <c r="E93">
        <v>100</v>
      </c>
      <c r="F93">
        <v>103</v>
      </c>
      <c r="G93" s="1">
        <v>3.3000000000000002E-2</v>
      </c>
      <c r="P93" t="s">
        <v>79</v>
      </c>
      <c r="Q93" t="s">
        <v>13</v>
      </c>
      <c r="R93" t="s">
        <v>14</v>
      </c>
      <c r="S93">
        <v>30.86</v>
      </c>
      <c r="T93">
        <v>100</v>
      </c>
      <c r="U93">
        <v>105</v>
      </c>
      <c r="V93" s="1">
        <v>4.4999999999999998E-2</v>
      </c>
    </row>
    <row r="94" spans="1:31">
      <c r="A94" t="s">
        <v>80</v>
      </c>
      <c r="B94" t="s">
        <v>38</v>
      </c>
      <c r="C94" t="s">
        <v>14</v>
      </c>
      <c r="D94">
        <v>34.78</v>
      </c>
      <c r="E94">
        <v>10</v>
      </c>
      <c r="F94">
        <v>11</v>
      </c>
      <c r="G94" s="1">
        <v>5.7000000000000002E-2</v>
      </c>
      <c r="P94" t="s">
        <v>80</v>
      </c>
      <c r="Q94" t="s">
        <v>38</v>
      </c>
      <c r="R94" t="s">
        <v>14</v>
      </c>
      <c r="S94">
        <v>34.42</v>
      </c>
      <c r="T94">
        <v>10</v>
      </c>
      <c r="U94">
        <v>9</v>
      </c>
      <c r="V94" s="1">
        <v>0.105</v>
      </c>
    </row>
    <row r="95" spans="1:31">
      <c r="A95" t="s">
        <v>81</v>
      </c>
      <c r="B95" t="s">
        <v>44</v>
      </c>
      <c r="C95" t="s">
        <v>45</v>
      </c>
      <c r="D95">
        <v>33.68</v>
      </c>
      <c r="F95">
        <v>23</v>
      </c>
      <c r="P95" t="s">
        <v>81</v>
      </c>
      <c r="Q95" t="s">
        <v>44</v>
      </c>
      <c r="R95" t="s">
        <v>45</v>
      </c>
      <c r="S95">
        <v>36.979999999999997</v>
      </c>
      <c r="U95">
        <v>2</v>
      </c>
    </row>
    <row r="96" spans="1:31">
      <c r="A96" t="s">
        <v>82</v>
      </c>
      <c r="B96" t="s">
        <v>231</v>
      </c>
      <c r="C96" t="s">
        <v>51</v>
      </c>
      <c r="D96">
        <v>23.89</v>
      </c>
      <c r="F96" s="2">
        <v>19197</v>
      </c>
      <c r="P96" t="s">
        <v>82</v>
      </c>
      <c r="Q96" t="s">
        <v>231</v>
      </c>
      <c r="R96" t="s">
        <v>51</v>
      </c>
      <c r="S96">
        <v>27.69</v>
      </c>
      <c r="U96">
        <v>932</v>
      </c>
      <c r="AE96" s="4">
        <f>U96/F96</f>
        <v>4.8549252487367821E-2</v>
      </c>
    </row>
    <row r="97" spans="1:31">
      <c r="A97" t="s">
        <v>83</v>
      </c>
      <c r="B97" t="s">
        <v>236</v>
      </c>
      <c r="C97" t="s">
        <v>51</v>
      </c>
      <c r="D97">
        <v>23.89</v>
      </c>
      <c r="F97" s="2">
        <v>19143</v>
      </c>
      <c r="P97" t="s">
        <v>83</v>
      </c>
      <c r="Q97" t="s">
        <v>236</v>
      </c>
      <c r="R97" t="s">
        <v>51</v>
      </c>
      <c r="S97">
        <v>30.35</v>
      </c>
      <c r="U97">
        <v>148</v>
      </c>
      <c r="AE97" s="4">
        <f>U97/F97</f>
        <v>7.7312855874209895E-3</v>
      </c>
    </row>
    <row r="98" spans="1:31">
      <c r="A98" t="s">
        <v>84</v>
      </c>
      <c r="B98" t="s">
        <v>245</v>
      </c>
      <c r="C98" t="s">
        <v>51</v>
      </c>
      <c r="D98">
        <v>29.16</v>
      </c>
      <c r="F98">
        <v>510</v>
      </c>
      <c r="H98">
        <v>28.96</v>
      </c>
      <c r="I98">
        <v>0.17</v>
      </c>
      <c r="J98" t="s">
        <v>246</v>
      </c>
      <c r="K98">
        <v>584</v>
      </c>
      <c r="L98" t="s">
        <v>247</v>
      </c>
      <c r="P98" t="s">
        <v>84</v>
      </c>
      <c r="Q98" t="s">
        <v>245</v>
      </c>
      <c r="R98" t="s">
        <v>51</v>
      </c>
      <c r="S98">
        <v>33.69</v>
      </c>
      <c r="U98">
        <v>15</v>
      </c>
      <c r="W98">
        <v>33.74</v>
      </c>
      <c r="X98">
        <v>0.05</v>
      </c>
      <c r="Y98" t="s">
        <v>248</v>
      </c>
      <c r="Z98">
        <v>14</v>
      </c>
      <c r="AA98" t="s">
        <v>249</v>
      </c>
      <c r="AE98" s="4">
        <f>U98/F98</f>
        <v>2.9411764705882353E-2</v>
      </c>
    </row>
    <row r="99" spans="1:31">
      <c r="A99" t="s">
        <v>91</v>
      </c>
      <c r="B99" t="s">
        <v>250</v>
      </c>
      <c r="C99" t="s">
        <v>51</v>
      </c>
      <c r="D99">
        <v>26.06</v>
      </c>
      <c r="F99" s="2">
        <v>4314</v>
      </c>
      <c r="H99">
        <v>26.14</v>
      </c>
      <c r="I99">
        <v>0.35</v>
      </c>
      <c r="J99" t="s">
        <v>251</v>
      </c>
      <c r="K99" s="2">
        <v>4076</v>
      </c>
      <c r="L99" t="s">
        <v>252</v>
      </c>
      <c r="P99" t="s">
        <v>91</v>
      </c>
      <c r="Q99" t="s">
        <v>250</v>
      </c>
      <c r="R99" t="s">
        <v>51</v>
      </c>
      <c r="S99">
        <v>31.65</v>
      </c>
      <c r="U99">
        <v>60</v>
      </c>
      <c r="W99">
        <v>31.7</v>
      </c>
      <c r="X99">
        <v>0.21</v>
      </c>
      <c r="Y99" t="s">
        <v>253</v>
      </c>
      <c r="Z99">
        <v>59</v>
      </c>
      <c r="AA99" t="s">
        <v>254</v>
      </c>
      <c r="AE99" s="4">
        <f>U99/F99</f>
        <v>1.3908205841446454E-2</v>
      </c>
    </row>
    <row r="100" spans="1:31">
      <c r="A100" t="s">
        <v>97</v>
      </c>
      <c r="B100" t="s">
        <v>255</v>
      </c>
      <c r="C100" t="s">
        <v>51</v>
      </c>
      <c r="D100">
        <v>23.26</v>
      </c>
      <c r="F100" s="2">
        <v>29623</v>
      </c>
      <c r="H100">
        <v>21.12</v>
      </c>
      <c r="I100">
        <v>1.88</v>
      </c>
      <c r="J100" t="s">
        <v>256</v>
      </c>
      <c r="K100" s="2">
        <v>129399</v>
      </c>
      <c r="L100" t="s">
        <v>257</v>
      </c>
      <c r="P100" t="s">
        <v>97</v>
      </c>
      <c r="Q100" t="s">
        <v>255</v>
      </c>
      <c r="R100" t="s">
        <v>51</v>
      </c>
      <c r="S100">
        <v>27.21</v>
      </c>
      <c r="U100" s="2">
        <v>1297</v>
      </c>
      <c r="W100">
        <v>26.49</v>
      </c>
      <c r="X100">
        <v>0.67</v>
      </c>
      <c r="Y100" t="s">
        <v>258</v>
      </c>
      <c r="Z100" s="2">
        <v>2128</v>
      </c>
      <c r="AA100" t="s">
        <v>259</v>
      </c>
      <c r="AE100" s="4">
        <f t="shared" ref="AE100:AE145" si="16">U100/F100</f>
        <v>4.3783546568544711E-2</v>
      </c>
    </row>
    <row r="101" spans="1:31">
      <c r="A101" t="s">
        <v>103</v>
      </c>
      <c r="B101" t="s">
        <v>260</v>
      </c>
      <c r="C101" t="s">
        <v>51</v>
      </c>
      <c r="D101">
        <v>27.18</v>
      </c>
      <c r="F101" s="2">
        <v>1996</v>
      </c>
      <c r="H101">
        <v>27.36</v>
      </c>
      <c r="I101">
        <v>0.51</v>
      </c>
      <c r="J101" t="s">
        <v>261</v>
      </c>
      <c r="K101" s="2">
        <v>1760</v>
      </c>
      <c r="L101" t="s">
        <v>262</v>
      </c>
      <c r="P101" t="s">
        <v>103</v>
      </c>
      <c r="Q101" t="s">
        <v>260</v>
      </c>
      <c r="R101" t="s">
        <v>51</v>
      </c>
      <c r="S101">
        <v>32.65</v>
      </c>
      <c r="U101">
        <v>30</v>
      </c>
      <c r="W101">
        <v>32.56</v>
      </c>
      <c r="X101">
        <v>0.1</v>
      </c>
      <c r="Y101" t="s">
        <v>263</v>
      </c>
      <c r="Z101">
        <v>32</v>
      </c>
      <c r="AA101" t="s">
        <v>264</v>
      </c>
      <c r="AE101" s="4">
        <f t="shared" si="16"/>
        <v>1.503006012024048E-2</v>
      </c>
    </row>
    <row r="102" spans="1:31">
      <c r="A102" t="s">
        <v>109</v>
      </c>
      <c r="B102" t="s">
        <v>265</v>
      </c>
      <c r="C102" t="s">
        <v>51</v>
      </c>
      <c r="D102">
        <v>27.84</v>
      </c>
      <c r="F102" s="2">
        <v>1267</v>
      </c>
      <c r="H102">
        <v>27.67</v>
      </c>
      <c r="I102">
        <v>0.28000000000000003</v>
      </c>
      <c r="J102" t="s">
        <v>266</v>
      </c>
      <c r="K102" s="2">
        <v>1419</v>
      </c>
      <c r="L102" t="s">
        <v>267</v>
      </c>
      <c r="P102" t="s">
        <v>109</v>
      </c>
      <c r="Q102" t="s">
        <v>265</v>
      </c>
      <c r="R102" t="s">
        <v>51</v>
      </c>
      <c r="S102">
        <v>32.229999999999997</v>
      </c>
      <c r="U102">
        <v>41</v>
      </c>
      <c r="W102">
        <v>33.119999999999997</v>
      </c>
      <c r="X102">
        <v>1.02</v>
      </c>
      <c r="Y102" t="s">
        <v>268</v>
      </c>
      <c r="Z102">
        <v>22</v>
      </c>
      <c r="AA102" t="s">
        <v>269</v>
      </c>
      <c r="AE102" s="4">
        <f t="shared" si="16"/>
        <v>3.235990528808208E-2</v>
      </c>
    </row>
    <row r="103" spans="1:31">
      <c r="A103" t="s">
        <v>115</v>
      </c>
      <c r="B103" t="s">
        <v>270</v>
      </c>
      <c r="C103" t="s">
        <v>51</v>
      </c>
      <c r="D103">
        <v>26.66</v>
      </c>
      <c r="F103" s="2">
        <v>2856</v>
      </c>
      <c r="H103">
        <v>25.98</v>
      </c>
      <c r="I103">
        <v>1.71</v>
      </c>
      <c r="J103" t="s">
        <v>271</v>
      </c>
      <c r="K103" s="2">
        <v>4548</v>
      </c>
      <c r="L103" t="s">
        <v>272</v>
      </c>
      <c r="P103" t="s">
        <v>115</v>
      </c>
      <c r="Q103" t="s">
        <v>270</v>
      </c>
      <c r="R103" t="s">
        <v>51</v>
      </c>
      <c r="S103">
        <v>34.11</v>
      </c>
      <c r="U103">
        <v>11</v>
      </c>
      <c r="W103">
        <v>34.200000000000003</v>
      </c>
      <c r="X103">
        <v>0.21</v>
      </c>
      <c r="Y103" t="s">
        <v>273</v>
      </c>
      <c r="Z103">
        <v>10</v>
      </c>
      <c r="AA103" t="s">
        <v>274</v>
      </c>
      <c r="AE103" s="4">
        <f t="shared" si="16"/>
        <v>3.8515406162464988E-3</v>
      </c>
    </row>
    <row r="104" spans="1:31">
      <c r="A104" t="s">
        <v>121</v>
      </c>
      <c r="B104" t="s">
        <v>275</v>
      </c>
      <c r="C104" t="s">
        <v>51</v>
      </c>
      <c r="D104">
        <v>25.91</v>
      </c>
      <c r="F104" s="2">
        <v>4763</v>
      </c>
      <c r="H104">
        <v>26.45</v>
      </c>
      <c r="I104">
        <v>0.49</v>
      </c>
      <c r="J104" t="s">
        <v>276</v>
      </c>
      <c r="K104" s="2">
        <v>3294</v>
      </c>
      <c r="L104" t="s">
        <v>277</v>
      </c>
      <c r="P104" t="s">
        <v>121</v>
      </c>
      <c r="Q104" t="s">
        <v>275</v>
      </c>
      <c r="R104" t="s">
        <v>51</v>
      </c>
      <c r="S104">
        <v>30.28</v>
      </c>
      <c r="U104">
        <v>156</v>
      </c>
      <c r="W104">
        <v>30.86</v>
      </c>
      <c r="X104">
        <v>0.91</v>
      </c>
      <c r="Y104" t="s">
        <v>278</v>
      </c>
      <c r="Z104">
        <v>105</v>
      </c>
      <c r="AA104" t="s">
        <v>279</v>
      </c>
      <c r="AE104" s="4">
        <f t="shared" si="16"/>
        <v>3.2752466932605501E-2</v>
      </c>
    </row>
    <row r="105" spans="1:31">
      <c r="A105" t="s">
        <v>127</v>
      </c>
      <c r="B105" t="s">
        <v>280</v>
      </c>
      <c r="C105" t="s">
        <v>51</v>
      </c>
      <c r="D105">
        <v>24.02</v>
      </c>
      <c r="F105" s="2">
        <v>17549</v>
      </c>
      <c r="H105">
        <v>24.55</v>
      </c>
      <c r="I105">
        <v>0.47</v>
      </c>
      <c r="J105" t="s">
        <v>281</v>
      </c>
      <c r="K105" s="2">
        <v>12167</v>
      </c>
      <c r="L105" t="s">
        <v>282</v>
      </c>
      <c r="P105" t="s">
        <v>127</v>
      </c>
      <c r="Q105" t="s">
        <v>280</v>
      </c>
      <c r="R105" t="s">
        <v>51</v>
      </c>
      <c r="S105">
        <v>27.92</v>
      </c>
      <c r="U105">
        <v>793</v>
      </c>
      <c r="W105">
        <v>28.68</v>
      </c>
      <c r="X105">
        <v>0.95</v>
      </c>
      <c r="Y105" t="s">
        <v>283</v>
      </c>
      <c r="Z105">
        <v>470</v>
      </c>
      <c r="AA105" t="s">
        <v>284</v>
      </c>
      <c r="AE105" s="4">
        <f t="shared" si="16"/>
        <v>4.518775998632401E-2</v>
      </c>
    </row>
    <row r="106" spans="1:31">
      <c r="A106" t="s">
        <v>133</v>
      </c>
      <c r="B106" t="s">
        <v>245</v>
      </c>
      <c r="C106" t="s">
        <v>51</v>
      </c>
      <c r="D106">
        <v>28.86</v>
      </c>
      <c r="F106">
        <v>626</v>
      </c>
      <c r="P106" t="s">
        <v>133</v>
      </c>
      <c r="Q106" t="s">
        <v>245</v>
      </c>
      <c r="R106" t="s">
        <v>51</v>
      </c>
      <c r="S106">
        <v>33.770000000000003</v>
      </c>
      <c r="U106">
        <v>14</v>
      </c>
      <c r="AE106" s="4">
        <f t="shared" si="16"/>
        <v>2.2364217252396165E-2</v>
      </c>
    </row>
    <row r="107" spans="1:31">
      <c r="A107" t="s">
        <v>134</v>
      </c>
      <c r="B107" t="s">
        <v>250</v>
      </c>
      <c r="C107" t="s">
        <v>51</v>
      </c>
      <c r="D107">
        <v>26.52</v>
      </c>
      <c r="F107" s="2">
        <v>3135</v>
      </c>
      <c r="P107" t="s">
        <v>134</v>
      </c>
      <c r="Q107" t="s">
        <v>250</v>
      </c>
      <c r="R107" t="s">
        <v>51</v>
      </c>
      <c r="S107">
        <v>31.93</v>
      </c>
      <c r="U107">
        <v>50</v>
      </c>
      <c r="AE107" s="4">
        <f t="shared" si="16"/>
        <v>1.5948963317384369E-2</v>
      </c>
    </row>
    <row r="108" spans="1:31">
      <c r="A108" t="s">
        <v>135</v>
      </c>
      <c r="B108" t="s">
        <v>255</v>
      </c>
      <c r="C108" t="s">
        <v>51</v>
      </c>
      <c r="D108">
        <v>19.75</v>
      </c>
      <c r="F108" s="2">
        <v>331789</v>
      </c>
      <c r="P108" t="s">
        <v>135</v>
      </c>
      <c r="Q108" t="s">
        <v>255</v>
      </c>
      <c r="R108" t="s">
        <v>51</v>
      </c>
      <c r="S108">
        <v>25.87</v>
      </c>
      <c r="U108" s="2">
        <v>3264</v>
      </c>
      <c r="AE108" s="4">
        <f t="shared" si="16"/>
        <v>9.8375774965414765E-3</v>
      </c>
    </row>
    <row r="109" spans="1:31">
      <c r="A109" t="s">
        <v>136</v>
      </c>
      <c r="B109" t="s">
        <v>260</v>
      </c>
      <c r="C109" t="s">
        <v>51</v>
      </c>
      <c r="D109">
        <v>26.96</v>
      </c>
      <c r="F109" s="2">
        <v>2311</v>
      </c>
      <c r="P109" t="s">
        <v>136</v>
      </c>
      <c r="Q109" t="s">
        <v>260</v>
      </c>
      <c r="R109" t="s">
        <v>51</v>
      </c>
      <c r="S109">
        <v>32.450000000000003</v>
      </c>
      <c r="U109">
        <v>35</v>
      </c>
      <c r="AE109" s="4">
        <f t="shared" si="16"/>
        <v>1.5144958892254435E-2</v>
      </c>
    </row>
    <row r="110" spans="1:31">
      <c r="A110" t="s">
        <v>137</v>
      </c>
      <c r="B110" t="s">
        <v>265</v>
      </c>
      <c r="C110" t="s">
        <v>51</v>
      </c>
      <c r="D110">
        <v>27.35</v>
      </c>
      <c r="F110" s="2">
        <v>1777</v>
      </c>
      <c r="P110" t="s">
        <v>137</v>
      </c>
      <c r="Q110" t="s">
        <v>265</v>
      </c>
      <c r="R110" t="s">
        <v>51</v>
      </c>
      <c r="S110">
        <v>34.229999999999997</v>
      </c>
      <c r="U110">
        <v>10</v>
      </c>
      <c r="AE110" s="4">
        <f t="shared" si="16"/>
        <v>5.6274620146314009E-3</v>
      </c>
    </row>
    <row r="111" spans="1:31">
      <c r="A111" t="s">
        <v>139</v>
      </c>
      <c r="B111" t="s">
        <v>270</v>
      </c>
      <c r="C111" t="s">
        <v>51</v>
      </c>
      <c r="D111">
        <v>24.03</v>
      </c>
      <c r="F111" s="2">
        <v>17388</v>
      </c>
      <c r="P111" t="s">
        <v>139</v>
      </c>
      <c r="Q111" t="s">
        <v>270</v>
      </c>
      <c r="R111" t="s">
        <v>51</v>
      </c>
      <c r="S111">
        <v>34.44</v>
      </c>
      <c r="U111">
        <v>9</v>
      </c>
      <c r="AE111" s="4">
        <f t="shared" si="16"/>
        <v>5.1759834368530024E-4</v>
      </c>
    </row>
    <row r="112" spans="1:31">
      <c r="A112" t="s">
        <v>140</v>
      </c>
      <c r="B112" t="s">
        <v>275</v>
      </c>
      <c r="C112" t="s">
        <v>51</v>
      </c>
      <c r="D112">
        <v>26.57</v>
      </c>
      <c r="F112" s="2">
        <v>3027</v>
      </c>
      <c r="P112" t="s">
        <v>140</v>
      </c>
      <c r="Q112" t="s">
        <v>275</v>
      </c>
      <c r="R112" t="s">
        <v>51</v>
      </c>
      <c r="S112">
        <v>31.9</v>
      </c>
      <c r="U112">
        <v>51</v>
      </c>
      <c r="AE112" s="4">
        <f t="shared" si="16"/>
        <v>1.6848364717542121E-2</v>
      </c>
    </row>
    <row r="113" spans="1:31">
      <c r="A113" t="s">
        <v>141</v>
      </c>
      <c r="B113" t="s">
        <v>280</v>
      </c>
      <c r="C113" t="s">
        <v>51</v>
      </c>
      <c r="D113">
        <v>24.91</v>
      </c>
      <c r="F113" s="2">
        <v>9531</v>
      </c>
      <c r="P113" t="s">
        <v>141</v>
      </c>
      <c r="Q113" t="s">
        <v>280</v>
      </c>
      <c r="R113" t="s">
        <v>51</v>
      </c>
      <c r="S113">
        <v>29.75</v>
      </c>
      <c r="U113">
        <v>225</v>
      </c>
      <c r="AE113" s="4">
        <f t="shared" si="16"/>
        <v>2.3607176581680833E-2</v>
      </c>
    </row>
    <row r="114" spans="1:31">
      <c r="A114" t="s">
        <v>142</v>
      </c>
      <c r="B114" t="s">
        <v>245</v>
      </c>
      <c r="C114" t="s">
        <v>51</v>
      </c>
      <c r="D114">
        <v>28.86</v>
      </c>
      <c r="F114">
        <v>625</v>
      </c>
      <c r="P114" t="s">
        <v>142</v>
      </c>
      <c r="Q114" t="s">
        <v>245</v>
      </c>
      <c r="R114" t="s">
        <v>51</v>
      </c>
      <c r="S114">
        <v>33.770000000000003</v>
      </c>
      <c r="U114">
        <v>14</v>
      </c>
      <c r="AE114" s="4">
        <f t="shared" si="16"/>
        <v>2.24E-2</v>
      </c>
    </row>
    <row r="115" spans="1:31">
      <c r="A115" t="s">
        <v>143</v>
      </c>
      <c r="B115" t="s">
        <v>250</v>
      </c>
      <c r="C115" t="s">
        <v>51</v>
      </c>
      <c r="D115">
        <v>25.84</v>
      </c>
      <c r="F115" s="2">
        <v>5007</v>
      </c>
      <c r="P115" t="s">
        <v>143</v>
      </c>
      <c r="Q115" t="s">
        <v>250</v>
      </c>
      <c r="R115" t="s">
        <v>51</v>
      </c>
      <c r="S115">
        <v>31.51</v>
      </c>
      <c r="U115">
        <v>67</v>
      </c>
      <c r="AE115" s="4">
        <f t="shared" si="16"/>
        <v>1.3381266227281806E-2</v>
      </c>
    </row>
    <row r="116" spans="1:31">
      <c r="A116" t="s">
        <v>144</v>
      </c>
      <c r="B116" t="s">
        <v>255</v>
      </c>
      <c r="C116" t="s">
        <v>51</v>
      </c>
      <c r="D116">
        <v>20.350000000000001</v>
      </c>
      <c r="F116" s="2">
        <v>220450</v>
      </c>
      <c r="P116" t="s">
        <v>144</v>
      </c>
      <c r="Q116" t="s">
        <v>255</v>
      </c>
      <c r="R116" t="s">
        <v>51</v>
      </c>
      <c r="S116">
        <v>26.39</v>
      </c>
      <c r="U116" s="2">
        <v>2275</v>
      </c>
      <c r="AE116" s="4">
        <f t="shared" si="16"/>
        <v>1.0319800408255841E-2</v>
      </c>
    </row>
    <row r="117" spans="1:31">
      <c r="A117" t="s">
        <v>145</v>
      </c>
      <c r="B117" t="s">
        <v>260</v>
      </c>
      <c r="C117" t="s">
        <v>51</v>
      </c>
      <c r="D117">
        <v>27.94</v>
      </c>
      <c r="F117" s="2">
        <v>1183</v>
      </c>
      <c r="P117" t="s">
        <v>145</v>
      </c>
      <c r="Q117" t="s">
        <v>260</v>
      </c>
      <c r="R117" t="s">
        <v>51</v>
      </c>
      <c r="S117">
        <v>32.56</v>
      </c>
      <c r="U117">
        <v>32</v>
      </c>
      <c r="AE117" s="4">
        <f t="shared" si="16"/>
        <v>2.7049873203719356E-2</v>
      </c>
    </row>
    <row r="118" spans="1:31">
      <c r="A118" t="s">
        <v>146</v>
      </c>
      <c r="B118" t="s">
        <v>265</v>
      </c>
      <c r="C118" t="s">
        <v>51</v>
      </c>
      <c r="D118">
        <v>27.83</v>
      </c>
      <c r="F118" s="2">
        <v>1270</v>
      </c>
      <c r="P118" t="s">
        <v>146</v>
      </c>
      <c r="Q118" t="s">
        <v>265</v>
      </c>
      <c r="R118" t="s">
        <v>51</v>
      </c>
      <c r="S118">
        <v>32.89</v>
      </c>
      <c r="U118">
        <v>26</v>
      </c>
      <c r="AE118" s="4">
        <f t="shared" si="16"/>
        <v>2.0472440944881889E-2</v>
      </c>
    </row>
    <row r="119" spans="1:31">
      <c r="A119" t="s">
        <v>147</v>
      </c>
      <c r="B119" t="s">
        <v>270</v>
      </c>
      <c r="C119" t="s">
        <v>51</v>
      </c>
      <c r="D119">
        <v>27.25</v>
      </c>
      <c r="F119" s="2">
        <v>1894</v>
      </c>
      <c r="P119" t="s">
        <v>147</v>
      </c>
      <c r="Q119" t="s">
        <v>270</v>
      </c>
      <c r="R119" t="s">
        <v>51</v>
      </c>
      <c r="S119">
        <v>34.049999999999997</v>
      </c>
      <c r="U119">
        <v>12</v>
      </c>
      <c r="AE119" s="4">
        <f t="shared" si="16"/>
        <v>6.3357972544878568E-3</v>
      </c>
    </row>
    <row r="120" spans="1:31">
      <c r="A120" t="s">
        <v>148</v>
      </c>
      <c r="B120" t="s">
        <v>275</v>
      </c>
      <c r="C120" t="s">
        <v>51</v>
      </c>
      <c r="D120">
        <v>26.86</v>
      </c>
      <c r="F120" s="2">
        <v>2479</v>
      </c>
      <c r="P120" t="s">
        <v>148</v>
      </c>
      <c r="Q120" t="s">
        <v>275</v>
      </c>
      <c r="R120" t="s">
        <v>51</v>
      </c>
      <c r="S120">
        <v>30.38</v>
      </c>
      <c r="U120">
        <v>145</v>
      </c>
      <c r="AE120" s="4">
        <f t="shared" si="16"/>
        <v>5.8491327148043566E-2</v>
      </c>
    </row>
    <row r="121" spans="1:31">
      <c r="A121" t="s">
        <v>149</v>
      </c>
      <c r="B121" t="s">
        <v>280</v>
      </c>
      <c r="C121" t="s">
        <v>51</v>
      </c>
      <c r="D121">
        <v>24.73</v>
      </c>
      <c r="F121" s="2">
        <v>10769</v>
      </c>
      <c r="P121" t="s">
        <v>149</v>
      </c>
      <c r="Q121" t="s">
        <v>280</v>
      </c>
      <c r="R121" t="s">
        <v>51</v>
      </c>
      <c r="S121">
        <v>28.38</v>
      </c>
      <c r="U121">
        <v>580</v>
      </c>
      <c r="AE121" s="4">
        <f t="shared" si="16"/>
        <v>5.3858296963506358E-2</v>
      </c>
    </row>
    <row r="122" spans="1:31">
      <c r="A122" t="s">
        <v>150</v>
      </c>
      <c r="B122" t="s">
        <v>285</v>
      </c>
      <c r="C122" t="s">
        <v>51</v>
      </c>
      <c r="D122">
        <v>26.4</v>
      </c>
      <c r="F122" s="2">
        <v>3398</v>
      </c>
      <c r="H122">
        <v>26.02</v>
      </c>
      <c r="I122">
        <v>0.33</v>
      </c>
      <c r="J122" t="s">
        <v>286</v>
      </c>
      <c r="K122" s="2">
        <v>4414</v>
      </c>
      <c r="L122" t="s">
        <v>287</v>
      </c>
      <c r="P122" t="s">
        <v>150</v>
      </c>
      <c r="Q122" t="s">
        <v>285</v>
      </c>
      <c r="R122" t="s">
        <v>51</v>
      </c>
      <c r="S122">
        <v>31.79</v>
      </c>
      <c r="U122">
        <v>55</v>
      </c>
      <c r="W122">
        <v>31.72</v>
      </c>
      <c r="X122">
        <v>0.34</v>
      </c>
      <c r="Y122" t="s">
        <v>288</v>
      </c>
      <c r="Z122">
        <v>58</v>
      </c>
      <c r="AA122" t="s">
        <v>289</v>
      </c>
      <c r="AE122" s="4">
        <f t="shared" si="16"/>
        <v>1.6185991759858742E-2</v>
      </c>
    </row>
    <row r="123" spans="1:31">
      <c r="A123" t="s">
        <v>157</v>
      </c>
      <c r="B123" t="s">
        <v>290</v>
      </c>
      <c r="C123" t="s">
        <v>51</v>
      </c>
      <c r="D123">
        <v>25.29</v>
      </c>
      <c r="F123" s="2">
        <v>7343</v>
      </c>
      <c r="H123">
        <v>25.16</v>
      </c>
      <c r="I123">
        <v>0.18</v>
      </c>
      <c r="J123" t="s">
        <v>291</v>
      </c>
      <c r="K123" s="2">
        <v>8007</v>
      </c>
      <c r="L123" t="s">
        <v>292</v>
      </c>
      <c r="P123" t="s">
        <v>157</v>
      </c>
      <c r="Q123" t="s">
        <v>290</v>
      </c>
      <c r="R123" t="s">
        <v>51</v>
      </c>
      <c r="S123">
        <v>32.4</v>
      </c>
      <c r="U123">
        <v>36</v>
      </c>
      <c r="W123">
        <v>32.14</v>
      </c>
      <c r="X123">
        <v>0.36</v>
      </c>
      <c r="Y123" t="s">
        <v>293</v>
      </c>
      <c r="Z123">
        <v>43</v>
      </c>
      <c r="AA123" t="s">
        <v>294</v>
      </c>
      <c r="AE123" s="4">
        <f t="shared" si="16"/>
        <v>4.9026283535339782E-3</v>
      </c>
    </row>
    <row r="124" spans="1:31">
      <c r="A124" t="s">
        <v>163</v>
      </c>
      <c r="B124" t="s">
        <v>295</v>
      </c>
      <c r="C124" t="s">
        <v>51</v>
      </c>
      <c r="D124">
        <v>25.51</v>
      </c>
      <c r="F124" s="2">
        <v>6298</v>
      </c>
      <c r="H124">
        <v>25.83</v>
      </c>
      <c r="I124">
        <v>0.56999999999999995</v>
      </c>
      <c r="J124" t="s">
        <v>296</v>
      </c>
      <c r="K124" s="2">
        <v>5056</v>
      </c>
      <c r="L124" t="s">
        <v>297</v>
      </c>
      <c r="P124" t="s">
        <v>163</v>
      </c>
      <c r="Q124" t="s">
        <v>295</v>
      </c>
      <c r="R124" t="s">
        <v>51</v>
      </c>
      <c r="S124">
        <v>29.68</v>
      </c>
      <c r="U124">
        <v>236</v>
      </c>
      <c r="W124">
        <v>29.52</v>
      </c>
      <c r="X124">
        <v>0.17</v>
      </c>
      <c r="Y124" t="s">
        <v>298</v>
      </c>
      <c r="Z124">
        <v>264</v>
      </c>
      <c r="AA124" t="s">
        <v>299</v>
      </c>
      <c r="AE124" s="4">
        <f t="shared" si="16"/>
        <v>3.7472213401079708E-2</v>
      </c>
    </row>
    <row r="125" spans="1:31">
      <c r="A125" t="s">
        <v>169</v>
      </c>
      <c r="B125" t="s">
        <v>300</v>
      </c>
      <c r="C125" t="s">
        <v>51</v>
      </c>
      <c r="D125">
        <v>25.89</v>
      </c>
      <c r="F125" s="2">
        <v>4852</v>
      </c>
      <c r="H125">
        <v>26.36</v>
      </c>
      <c r="I125">
        <v>0.42</v>
      </c>
      <c r="J125" t="s">
        <v>301</v>
      </c>
      <c r="K125" s="2">
        <v>3491</v>
      </c>
      <c r="L125" t="s">
        <v>302</v>
      </c>
      <c r="P125" t="s">
        <v>169</v>
      </c>
      <c r="Q125" t="s">
        <v>300</v>
      </c>
      <c r="R125" t="s">
        <v>51</v>
      </c>
      <c r="S125">
        <v>29.05</v>
      </c>
      <c r="U125">
        <v>365</v>
      </c>
      <c r="W125">
        <v>29.01</v>
      </c>
      <c r="X125">
        <v>0.03</v>
      </c>
      <c r="Y125" t="s">
        <v>303</v>
      </c>
      <c r="Z125">
        <v>373</v>
      </c>
      <c r="AA125" t="s">
        <v>304</v>
      </c>
      <c r="AE125" s="4">
        <f t="shared" si="16"/>
        <v>7.5226710634789778E-2</v>
      </c>
    </row>
    <row r="126" spans="1:31">
      <c r="A126" t="s">
        <v>175</v>
      </c>
      <c r="B126" t="s">
        <v>305</v>
      </c>
      <c r="C126" t="s">
        <v>51</v>
      </c>
      <c r="D126">
        <v>24.09</v>
      </c>
      <c r="F126" s="2">
        <v>16694</v>
      </c>
      <c r="H126">
        <v>24.43</v>
      </c>
      <c r="I126">
        <v>0.3</v>
      </c>
      <c r="J126" t="s">
        <v>306</v>
      </c>
      <c r="K126" s="2">
        <v>13264</v>
      </c>
      <c r="L126" t="s">
        <v>307</v>
      </c>
      <c r="P126" t="s">
        <v>175</v>
      </c>
      <c r="Q126" t="s">
        <v>305</v>
      </c>
      <c r="R126" t="s">
        <v>51</v>
      </c>
      <c r="S126">
        <v>30.48</v>
      </c>
      <c r="U126">
        <v>135</v>
      </c>
      <c r="W126">
        <v>30.25</v>
      </c>
      <c r="X126">
        <v>0.2</v>
      </c>
      <c r="Y126" t="s">
        <v>308</v>
      </c>
      <c r="Z126">
        <v>159</v>
      </c>
      <c r="AA126" t="s">
        <v>309</v>
      </c>
      <c r="AE126" s="4">
        <f t="shared" si="16"/>
        <v>8.0867377500898532E-3</v>
      </c>
    </row>
    <row r="127" spans="1:31">
      <c r="A127" t="s">
        <v>181</v>
      </c>
      <c r="B127" t="s">
        <v>310</v>
      </c>
      <c r="C127" t="s">
        <v>51</v>
      </c>
      <c r="D127">
        <v>27.08</v>
      </c>
      <c r="F127" s="2">
        <v>2138</v>
      </c>
      <c r="H127">
        <v>26.52</v>
      </c>
      <c r="I127">
        <v>1.1599999999999999</v>
      </c>
      <c r="J127" t="s">
        <v>311</v>
      </c>
      <c r="K127" s="2">
        <v>3141</v>
      </c>
      <c r="L127" t="s">
        <v>312</v>
      </c>
      <c r="P127" t="s">
        <v>181</v>
      </c>
      <c r="Q127" t="s">
        <v>310</v>
      </c>
      <c r="R127" t="s">
        <v>51</v>
      </c>
      <c r="S127">
        <v>31.52</v>
      </c>
      <c r="U127">
        <v>66</v>
      </c>
      <c r="W127">
        <v>31.54</v>
      </c>
      <c r="X127">
        <v>0.33</v>
      </c>
      <c r="Y127" t="s">
        <v>313</v>
      </c>
      <c r="Z127">
        <v>65</v>
      </c>
      <c r="AA127" t="s">
        <v>314</v>
      </c>
      <c r="AE127" s="4">
        <f t="shared" si="16"/>
        <v>3.086997193638915E-2</v>
      </c>
    </row>
    <row r="128" spans="1:31">
      <c r="A128" t="s">
        <v>187</v>
      </c>
      <c r="B128" t="s">
        <v>315</v>
      </c>
      <c r="C128" t="s">
        <v>51</v>
      </c>
      <c r="D128">
        <v>26.86</v>
      </c>
      <c r="F128" s="2">
        <v>2486</v>
      </c>
      <c r="H128">
        <v>26.79</v>
      </c>
      <c r="I128">
        <v>7.0000000000000007E-2</v>
      </c>
      <c r="J128" t="s">
        <v>316</v>
      </c>
      <c r="K128" s="2">
        <v>2610</v>
      </c>
      <c r="L128" t="s">
        <v>317</v>
      </c>
      <c r="P128" t="s">
        <v>187</v>
      </c>
      <c r="Q128" t="s">
        <v>315</v>
      </c>
      <c r="R128" t="s">
        <v>51</v>
      </c>
      <c r="S128">
        <v>31.47</v>
      </c>
      <c r="U128">
        <v>68</v>
      </c>
      <c r="W128">
        <v>31.3</v>
      </c>
      <c r="X128">
        <v>0.15</v>
      </c>
      <c r="Y128" t="s">
        <v>318</v>
      </c>
      <c r="Z128">
        <v>77</v>
      </c>
      <c r="AA128" t="s">
        <v>319</v>
      </c>
      <c r="AE128" s="4">
        <f t="shared" si="16"/>
        <v>2.7353177795655673E-2</v>
      </c>
    </row>
    <row r="129" spans="1:31">
      <c r="A129" t="s">
        <v>193</v>
      </c>
      <c r="B129" t="s">
        <v>320</v>
      </c>
      <c r="C129" t="s">
        <v>51</v>
      </c>
      <c r="D129">
        <v>25.29</v>
      </c>
      <c r="F129" s="2">
        <v>7309</v>
      </c>
      <c r="H129">
        <v>24.96</v>
      </c>
      <c r="I129">
        <v>0.36</v>
      </c>
      <c r="J129" t="s">
        <v>321</v>
      </c>
      <c r="K129" s="2">
        <v>9207</v>
      </c>
      <c r="L129" t="s">
        <v>322</v>
      </c>
      <c r="P129" t="s">
        <v>193</v>
      </c>
      <c r="Q129" t="s">
        <v>320</v>
      </c>
      <c r="R129" t="s">
        <v>51</v>
      </c>
      <c r="S129">
        <v>29.75</v>
      </c>
      <c r="U129">
        <v>224</v>
      </c>
      <c r="W129">
        <v>29.83</v>
      </c>
      <c r="X129">
        <v>0.16</v>
      </c>
      <c r="Y129" t="s">
        <v>323</v>
      </c>
      <c r="Z129">
        <v>213</v>
      </c>
      <c r="AA129" t="s">
        <v>324</v>
      </c>
      <c r="AE129" s="4">
        <f t="shared" si="16"/>
        <v>3.0647147352579011E-2</v>
      </c>
    </row>
    <row r="130" spans="1:31">
      <c r="A130" t="s">
        <v>199</v>
      </c>
      <c r="B130" t="s">
        <v>285</v>
      </c>
      <c r="C130" t="s">
        <v>51</v>
      </c>
      <c r="D130">
        <v>25.82</v>
      </c>
      <c r="F130" s="2">
        <v>5091</v>
      </c>
      <c r="P130" t="s">
        <v>199</v>
      </c>
      <c r="Q130" t="s">
        <v>285</v>
      </c>
      <c r="R130" t="s">
        <v>51</v>
      </c>
      <c r="S130">
        <v>31.35</v>
      </c>
      <c r="U130">
        <v>75</v>
      </c>
      <c r="AE130" s="4">
        <f t="shared" si="16"/>
        <v>1.4731879787860931E-2</v>
      </c>
    </row>
    <row r="131" spans="1:31">
      <c r="A131" t="s">
        <v>200</v>
      </c>
      <c r="B131" t="s">
        <v>290</v>
      </c>
      <c r="C131" t="s">
        <v>51</v>
      </c>
      <c r="D131">
        <v>25.24</v>
      </c>
      <c r="F131" s="2">
        <v>7563</v>
      </c>
      <c r="P131" t="s">
        <v>200</v>
      </c>
      <c r="Q131" t="s">
        <v>290</v>
      </c>
      <c r="R131" t="s">
        <v>51</v>
      </c>
      <c r="S131">
        <v>32.29</v>
      </c>
      <c r="U131">
        <v>39</v>
      </c>
      <c r="AE131" s="4">
        <f t="shared" si="16"/>
        <v>5.1566838556128518E-3</v>
      </c>
    </row>
    <row r="132" spans="1:31">
      <c r="A132" t="s">
        <v>201</v>
      </c>
      <c r="B132" t="s">
        <v>295</v>
      </c>
      <c r="C132" t="s">
        <v>51</v>
      </c>
      <c r="D132">
        <v>26.48</v>
      </c>
      <c r="F132" s="2">
        <v>3221</v>
      </c>
      <c r="P132" t="s">
        <v>201</v>
      </c>
      <c r="Q132" t="s">
        <v>295</v>
      </c>
      <c r="R132" t="s">
        <v>51</v>
      </c>
      <c r="S132">
        <v>29.35</v>
      </c>
      <c r="U132">
        <v>297</v>
      </c>
      <c r="AE132" s="4">
        <f t="shared" si="16"/>
        <v>9.2207389009624344E-2</v>
      </c>
    </row>
    <row r="133" spans="1:31">
      <c r="A133" t="s">
        <v>202</v>
      </c>
      <c r="B133" t="s">
        <v>300</v>
      </c>
      <c r="C133" t="s">
        <v>51</v>
      </c>
      <c r="D133">
        <v>26.54</v>
      </c>
      <c r="F133" s="2">
        <v>3101</v>
      </c>
      <c r="P133" t="s">
        <v>202</v>
      </c>
      <c r="Q133" t="s">
        <v>300</v>
      </c>
      <c r="R133" t="s">
        <v>51</v>
      </c>
      <c r="S133">
        <v>28.99</v>
      </c>
      <c r="U133">
        <v>378</v>
      </c>
      <c r="AE133" s="4">
        <f t="shared" si="16"/>
        <v>0.12189616252821671</v>
      </c>
    </row>
    <row r="134" spans="1:31">
      <c r="A134" t="s">
        <v>203</v>
      </c>
      <c r="B134" t="s">
        <v>305</v>
      </c>
      <c r="C134" t="s">
        <v>51</v>
      </c>
      <c r="D134">
        <v>24.53</v>
      </c>
      <c r="F134" s="2">
        <v>12371</v>
      </c>
      <c r="P134" t="s">
        <v>203</v>
      </c>
      <c r="Q134" t="s">
        <v>305</v>
      </c>
      <c r="R134" t="s">
        <v>51</v>
      </c>
      <c r="S134">
        <v>30.12</v>
      </c>
      <c r="U134">
        <v>174</v>
      </c>
      <c r="AE134" s="4">
        <f t="shared" si="16"/>
        <v>1.4065152372484036E-2</v>
      </c>
    </row>
    <row r="135" spans="1:31">
      <c r="A135" t="s">
        <v>204</v>
      </c>
      <c r="B135" t="s">
        <v>310</v>
      </c>
      <c r="C135" t="s">
        <v>51</v>
      </c>
      <c r="D135">
        <v>27.3</v>
      </c>
      <c r="F135" s="2">
        <v>1839</v>
      </c>
      <c r="P135" t="s">
        <v>204</v>
      </c>
      <c r="Q135" t="s">
        <v>310</v>
      </c>
      <c r="R135" t="s">
        <v>51</v>
      </c>
      <c r="S135">
        <v>31.88</v>
      </c>
      <c r="U135">
        <v>52</v>
      </c>
      <c r="AE135" s="4">
        <f t="shared" si="16"/>
        <v>2.8276237085372486E-2</v>
      </c>
    </row>
    <row r="136" spans="1:31">
      <c r="A136" t="s">
        <v>205</v>
      </c>
      <c r="B136" t="s">
        <v>315</v>
      </c>
      <c r="C136" t="s">
        <v>51</v>
      </c>
      <c r="D136">
        <v>26.78</v>
      </c>
      <c r="F136" s="2">
        <v>2630</v>
      </c>
      <c r="P136" t="s">
        <v>205</v>
      </c>
      <c r="Q136" t="s">
        <v>315</v>
      </c>
      <c r="R136" t="s">
        <v>51</v>
      </c>
      <c r="S136">
        <v>31.26</v>
      </c>
      <c r="U136">
        <v>79</v>
      </c>
      <c r="AE136" s="4">
        <f t="shared" si="16"/>
        <v>3.0038022813688212E-2</v>
      </c>
    </row>
    <row r="137" spans="1:31">
      <c r="A137" t="s">
        <v>206</v>
      </c>
      <c r="B137" t="s">
        <v>320</v>
      </c>
      <c r="C137" t="s">
        <v>51</v>
      </c>
      <c r="D137">
        <v>24.58</v>
      </c>
      <c r="F137" s="2">
        <v>11900</v>
      </c>
      <c r="P137" t="s">
        <v>206</v>
      </c>
      <c r="Q137" t="s">
        <v>320</v>
      </c>
      <c r="R137" t="s">
        <v>51</v>
      </c>
      <c r="S137">
        <v>30.01</v>
      </c>
      <c r="U137">
        <v>188</v>
      </c>
      <c r="AE137" s="4">
        <f t="shared" si="16"/>
        <v>1.5798319327731094E-2</v>
      </c>
    </row>
    <row r="138" spans="1:31">
      <c r="A138" t="s">
        <v>207</v>
      </c>
      <c r="B138" t="s">
        <v>285</v>
      </c>
      <c r="C138" t="s">
        <v>51</v>
      </c>
      <c r="D138">
        <v>25.85</v>
      </c>
      <c r="F138" s="2">
        <v>4970</v>
      </c>
      <c r="P138" t="s">
        <v>207</v>
      </c>
      <c r="Q138" t="s">
        <v>285</v>
      </c>
      <c r="R138" t="s">
        <v>51</v>
      </c>
      <c r="S138">
        <v>32.020000000000003</v>
      </c>
      <c r="U138">
        <v>47</v>
      </c>
      <c r="AE138" s="4">
        <f t="shared" si="16"/>
        <v>9.4567404426559361E-3</v>
      </c>
    </row>
    <row r="139" spans="1:31">
      <c r="A139" t="s">
        <v>208</v>
      </c>
      <c r="B139" t="s">
        <v>290</v>
      </c>
      <c r="C139" t="s">
        <v>51</v>
      </c>
      <c r="D139">
        <v>24.95</v>
      </c>
      <c r="F139" s="2">
        <v>9244</v>
      </c>
      <c r="P139" t="s">
        <v>208</v>
      </c>
      <c r="Q139" t="s">
        <v>290</v>
      </c>
      <c r="R139" t="s">
        <v>51</v>
      </c>
      <c r="S139">
        <v>31.73</v>
      </c>
      <c r="U139">
        <v>57</v>
      </c>
      <c r="AE139" s="4">
        <f t="shared" si="16"/>
        <v>6.1661618347035917E-3</v>
      </c>
    </row>
    <row r="140" spans="1:31">
      <c r="A140" t="s">
        <v>209</v>
      </c>
      <c r="B140" t="s">
        <v>295</v>
      </c>
      <c r="C140" t="s">
        <v>51</v>
      </c>
      <c r="D140">
        <v>25.49</v>
      </c>
      <c r="F140" s="2">
        <v>6374</v>
      </c>
      <c r="P140" t="s">
        <v>209</v>
      </c>
      <c r="Q140" t="s">
        <v>295</v>
      </c>
      <c r="R140" t="s">
        <v>51</v>
      </c>
      <c r="S140">
        <v>29.53</v>
      </c>
      <c r="U140">
        <v>262</v>
      </c>
      <c r="AE140" s="4">
        <f t="shared" si="16"/>
        <v>4.1104486978349543E-2</v>
      </c>
    </row>
    <row r="141" spans="1:31">
      <c r="A141" t="s">
        <v>210</v>
      </c>
      <c r="B141" t="s">
        <v>300</v>
      </c>
      <c r="C141" t="s">
        <v>51</v>
      </c>
      <c r="D141">
        <v>26.67</v>
      </c>
      <c r="F141" s="2">
        <v>2827</v>
      </c>
      <c r="P141" t="s">
        <v>210</v>
      </c>
      <c r="Q141" t="s">
        <v>300</v>
      </c>
      <c r="R141" t="s">
        <v>51</v>
      </c>
      <c r="S141">
        <v>29</v>
      </c>
      <c r="U141">
        <v>376</v>
      </c>
      <c r="AE141" s="4">
        <f t="shared" si="16"/>
        <v>0.13300318358684118</v>
      </c>
    </row>
    <row r="142" spans="1:31">
      <c r="A142" t="s">
        <v>211</v>
      </c>
      <c r="B142" t="s">
        <v>305</v>
      </c>
      <c r="C142" t="s">
        <v>51</v>
      </c>
      <c r="D142">
        <v>24.66</v>
      </c>
      <c r="F142" s="2">
        <v>11299</v>
      </c>
      <c r="P142" t="s">
        <v>211</v>
      </c>
      <c r="Q142" t="s">
        <v>305</v>
      </c>
      <c r="R142" t="s">
        <v>51</v>
      </c>
      <c r="S142">
        <v>30.14</v>
      </c>
      <c r="U142">
        <v>172</v>
      </c>
      <c r="AE142" s="4">
        <f t="shared" si="16"/>
        <v>1.5222586069563677E-2</v>
      </c>
    </row>
    <row r="143" spans="1:31">
      <c r="A143" t="s">
        <v>212</v>
      </c>
      <c r="B143" t="s">
        <v>310</v>
      </c>
      <c r="C143" t="s">
        <v>51</v>
      </c>
      <c r="D143">
        <v>25.18</v>
      </c>
      <c r="F143" s="2">
        <v>7885</v>
      </c>
      <c r="P143" t="s">
        <v>212</v>
      </c>
      <c r="Q143" t="s">
        <v>310</v>
      </c>
      <c r="R143" t="s">
        <v>51</v>
      </c>
      <c r="S143">
        <v>31.22</v>
      </c>
      <c r="U143">
        <v>81</v>
      </c>
      <c r="AE143" s="4">
        <f t="shared" si="16"/>
        <v>1.0272669625871908E-2</v>
      </c>
    </row>
    <row r="144" spans="1:31">
      <c r="A144" t="s">
        <v>213</v>
      </c>
      <c r="B144" t="s">
        <v>315</v>
      </c>
      <c r="C144" t="s">
        <v>51</v>
      </c>
      <c r="D144">
        <v>26.73</v>
      </c>
      <c r="F144" s="2">
        <v>2719</v>
      </c>
      <c r="P144" t="s">
        <v>213</v>
      </c>
      <c r="Q144" t="s">
        <v>315</v>
      </c>
      <c r="R144" t="s">
        <v>51</v>
      </c>
      <c r="S144">
        <v>31.18</v>
      </c>
      <c r="U144">
        <v>84</v>
      </c>
      <c r="AE144" s="4">
        <f t="shared" si="16"/>
        <v>3.0893710923133505E-2</v>
      </c>
    </row>
    <row r="145" spans="1:31">
      <c r="A145" t="s">
        <v>214</v>
      </c>
      <c r="B145" t="s">
        <v>320</v>
      </c>
      <c r="C145" t="s">
        <v>51</v>
      </c>
      <c r="D145">
        <v>24.99</v>
      </c>
      <c r="F145" s="2">
        <v>8975</v>
      </c>
      <c r="P145" t="s">
        <v>214</v>
      </c>
      <c r="Q145" t="s">
        <v>320</v>
      </c>
      <c r="R145" t="s">
        <v>51</v>
      </c>
      <c r="S145">
        <v>29.72</v>
      </c>
      <c r="U145">
        <v>230</v>
      </c>
      <c r="AE145" s="4">
        <f t="shared" si="16"/>
        <v>2.5626740947075208E-2</v>
      </c>
    </row>
    <row r="147" spans="1:31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P147" t="s">
        <v>0</v>
      </c>
      <c r="Q147" t="s">
        <v>1</v>
      </c>
      <c r="R147" t="s">
        <v>2</v>
      </c>
      <c r="S147" t="s">
        <v>3</v>
      </c>
      <c r="T147" t="s">
        <v>4</v>
      </c>
      <c r="U147" t="s">
        <v>5</v>
      </c>
      <c r="V147" t="s">
        <v>6</v>
      </c>
      <c r="W147" t="s">
        <v>7</v>
      </c>
      <c r="X147" t="s">
        <v>8</v>
      </c>
      <c r="Y147" t="s">
        <v>9</v>
      </c>
      <c r="Z147" t="s">
        <v>10</v>
      </c>
      <c r="AA147" t="s">
        <v>11</v>
      </c>
    </row>
    <row r="148" spans="1:31">
      <c r="A148" t="s">
        <v>12</v>
      </c>
      <c r="B148" t="s">
        <v>20</v>
      </c>
      <c r="C148" t="s">
        <v>14</v>
      </c>
      <c r="D148">
        <v>21.09</v>
      </c>
      <c r="E148" s="2">
        <v>100000</v>
      </c>
      <c r="F148" s="2">
        <v>96447</v>
      </c>
      <c r="G148" s="1">
        <v>3.5999999999999997E-2</v>
      </c>
      <c r="H148">
        <v>20.84</v>
      </c>
      <c r="I148">
        <v>0.25</v>
      </c>
      <c r="J148" t="s">
        <v>325</v>
      </c>
      <c r="K148" s="2">
        <v>116342</v>
      </c>
      <c r="L148" t="s">
        <v>326</v>
      </c>
      <c r="P148" t="s">
        <v>12</v>
      </c>
      <c r="Q148" t="s">
        <v>20</v>
      </c>
      <c r="R148" t="s">
        <v>14</v>
      </c>
      <c r="S148">
        <v>19.47</v>
      </c>
      <c r="T148" s="2">
        <v>100000</v>
      </c>
      <c r="U148" s="2">
        <v>117031</v>
      </c>
      <c r="V148" s="1">
        <v>0.17</v>
      </c>
      <c r="W148">
        <v>19.579999999999998</v>
      </c>
      <c r="X148">
        <v>0.16</v>
      </c>
      <c r="Y148" t="s">
        <v>327</v>
      </c>
      <c r="Z148" s="2">
        <v>109053</v>
      </c>
      <c r="AA148" t="s">
        <v>328</v>
      </c>
    </row>
    <row r="149" spans="1:31">
      <c r="A149" t="s">
        <v>19</v>
      </c>
      <c r="B149" t="s">
        <v>26</v>
      </c>
      <c r="C149" t="s">
        <v>14</v>
      </c>
      <c r="D149">
        <v>24.36</v>
      </c>
      <c r="E149" s="2">
        <v>10000</v>
      </c>
      <c r="F149" s="2">
        <v>8507</v>
      </c>
      <c r="G149" s="1">
        <v>0.14899999999999999</v>
      </c>
      <c r="H149">
        <v>24.29</v>
      </c>
      <c r="I149">
        <v>0.42</v>
      </c>
      <c r="J149" t="s">
        <v>329</v>
      </c>
      <c r="K149" s="2">
        <v>8960</v>
      </c>
      <c r="L149" t="s">
        <v>330</v>
      </c>
      <c r="P149" t="s">
        <v>19</v>
      </c>
      <c r="Q149" t="s">
        <v>26</v>
      </c>
      <c r="R149" t="s">
        <v>14</v>
      </c>
      <c r="S149">
        <v>23.15</v>
      </c>
      <c r="T149" s="2">
        <v>10000</v>
      </c>
      <c r="U149" s="2">
        <v>9455</v>
      </c>
      <c r="V149" s="1">
        <v>5.5E-2</v>
      </c>
      <c r="W149">
        <v>23.12</v>
      </c>
      <c r="X149">
        <v>0.03</v>
      </c>
      <c r="Y149" t="s">
        <v>331</v>
      </c>
      <c r="Z149" s="2">
        <v>9643</v>
      </c>
      <c r="AA149" t="s">
        <v>332</v>
      </c>
    </row>
    <row r="150" spans="1:31">
      <c r="A150" t="s">
        <v>25</v>
      </c>
      <c r="B150" t="s">
        <v>32</v>
      </c>
      <c r="C150" t="s">
        <v>14</v>
      </c>
      <c r="D150">
        <v>27.59</v>
      </c>
      <c r="E150" s="2">
        <v>1000</v>
      </c>
      <c r="F150">
        <v>767</v>
      </c>
      <c r="G150" s="1">
        <v>0.23300000000000001</v>
      </c>
      <c r="H150">
        <v>27.28</v>
      </c>
      <c r="I150">
        <v>0.44</v>
      </c>
      <c r="J150" t="s">
        <v>333</v>
      </c>
      <c r="K150">
        <v>968</v>
      </c>
      <c r="L150" t="s">
        <v>334</v>
      </c>
      <c r="P150" t="s">
        <v>25</v>
      </c>
      <c r="Q150" t="s">
        <v>32</v>
      </c>
      <c r="R150" t="s">
        <v>14</v>
      </c>
      <c r="S150">
        <v>26.62</v>
      </c>
      <c r="T150" s="2">
        <v>1000</v>
      </c>
      <c r="U150">
        <v>876</v>
      </c>
      <c r="V150" s="1">
        <v>0.124</v>
      </c>
      <c r="W150">
        <v>26.52</v>
      </c>
      <c r="X150">
        <v>0.11</v>
      </c>
      <c r="Y150" t="s">
        <v>335</v>
      </c>
      <c r="Z150">
        <v>936</v>
      </c>
      <c r="AA150" t="s">
        <v>336</v>
      </c>
    </row>
    <row r="151" spans="1:31">
      <c r="A151" t="s">
        <v>31</v>
      </c>
      <c r="B151" t="s">
        <v>13</v>
      </c>
      <c r="C151" t="s">
        <v>14</v>
      </c>
      <c r="D151">
        <v>30.33</v>
      </c>
      <c r="E151">
        <v>100</v>
      </c>
      <c r="F151">
        <v>100</v>
      </c>
      <c r="G151" s="1">
        <v>4.0000000000000001E-3</v>
      </c>
      <c r="H151">
        <v>30.62</v>
      </c>
      <c r="I151">
        <v>0.28999999999999998</v>
      </c>
      <c r="J151" t="s">
        <v>337</v>
      </c>
      <c r="K151">
        <v>81</v>
      </c>
      <c r="L151" t="s">
        <v>338</v>
      </c>
      <c r="P151" t="s">
        <v>31</v>
      </c>
      <c r="Q151" t="s">
        <v>13</v>
      </c>
      <c r="R151" t="s">
        <v>14</v>
      </c>
      <c r="S151">
        <v>29.43</v>
      </c>
      <c r="T151">
        <v>100</v>
      </c>
      <c r="U151">
        <v>128</v>
      </c>
      <c r="V151" s="1">
        <v>0.27600000000000002</v>
      </c>
      <c r="W151">
        <v>29.94</v>
      </c>
      <c r="X151">
        <v>0.45</v>
      </c>
      <c r="Y151" t="s">
        <v>339</v>
      </c>
      <c r="Z151">
        <v>90</v>
      </c>
      <c r="AA151" t="s">
        <v>340</v>
      </c>
    </row>
    <row r="152" spans="1:31">
      <c r="A152" t="s">
        <v>37</v>
      </c>
      <c r="B152" t="s">
        <v>38</v>
      </c>
      <c r="C152" t="s">
        <v>14</v>
      </c>
      <c r="D152">
        <v>33.21</v>
      </c>
      <c r="E152">
        <v>10</v>
      </c>
      <c r="F152">
        <v>12</v>
      </c>
      <c r="G152" s="1">
        <v>0.186</v>
      </c>
      <c r="H152">
        <v>33.159999999999997</v>
      </c>
      <c r="I152">
        <v>0.36</v>
      </c>
      <c r="J152" t="s">
        <v>341</v>
      </c>
      <c r="K152">
        <v>12</v>
      </c>
      <c r="L152" t="s">
        <v>342</v>
      </c>
      <c r="P152" t="s">
        <v>37</v>
      </c>
      <c r="Q152" t="s">
        <v>38</v>
      </c>
      <c r="R152" t="s">
        <v>14</v>
      </c>
      <c r="S152">
        <v>32.53</v>
      </c>
      <c r="T152">
        <v>10</v>
      </c>
      <c r="U152">
        <v>15</v>
      </c>
      <c r="V152" s="1">
        <v>0.52500000000000002</v>
      </c>
      <c r="W152">
        <v>32.97</v>
      </c>
      <c r="X152">
        <v>0.44</v>
      </c>
      <c r="Y152" t="s">
        <v>343</v>
      </c>
      <c r="Z152">
        <v>11</v>
      </c>
      <c r="AA152" t="s">
        <v>344</v>
      </c>
      <c r="AE152" s="3" t="s">
        <v>48</v>
      </c>
    </row>
    <row r="153" spans="1:31">
      <c r="A153" t="s">
        <v>49</v>
      </c>
      <c r="B153" t="s">
        <v>345</v>
      </c>
      <c r="C153" t="s">
        <v>51</v>
      </c>
      <c r="D153">
        <v>23.67</v>
      </c>
      <c r="F153" s="2">
        <v>14163</v>
      </c>
      <c r="H153">
        <v>23.57</v>
      </c>
      <c r="I153">
        <v>0.11</v>
      </c>
      <c r="J153" t="s">
        <v>346</v>
      </c>
      <c r="K153" s="2">
        <v>15203</v>
      </c>
      <c r="L153" t="s">
        <v>347</v>
      </c>
      <c r="P153" t="s">
        <v>49</v>
      </c>
      <c r="Q153" t="s">
        <v>345</v>
      </c>
      <c r="R153" t="s">
        <v>51</v>
      </c>
      <c r="S153">
        <v>28.46</v>
      </c>
      <c r="U153">
        <v>248</v>
      </c>
      <c r="W153">
        <v>28.41</v>
      </c>
      <c r="X153">
        <v>0.23</v>
      </c>
      <c r="Y153" t="s">
        <v>348</v>
      </c>
      <c r="Z153">
        <v>256</v>
      </c>
      <c r="AA153" t="s">
        <v>349</v>
      </c>
      <c r="AE153" s="4">
        <f>U153/F153</f>
        <v>1.7510414460213231E-2</v>
      </c>
    </row>
    <row r="154" spans="1:31">
      <c r="A154" t="s">
        <v>56</v>
      </c>
      <c r="B154" t="s">
        <v>350</v>
      </c>
      <c r="C154" t="s">
        <v>51</v>
      </c>
      <c r="D154">
        <v>23.55</v>
      </c>
      <c r="F154" s="2">
        <v>15524</v>
      </c>
      <c r="H154">
        <v>23.69</v>
      </c>
      <c r="I154">
        <v>1</v>
      </c>
      <c r="J154" t="s">
        <v>351</v>
      </c>
      <c r="K154" s="2">
        <v>13920</v>
      </c>
      <c r="L154" t="s">
        <v>352</v>
      </c>
      <c r="P154" t="s">
        <v>56</v>
      </c>
      <c r="Q154" t="s">
        <v>350</v>
      </c>
      <c r="R154" t="s">
        <v>51</v>
      </c>
      <c r="S154">
        <v>30.22</v>
      </c>
      <c r="U154">
        <v>74</v>
      </c>
      <c r="W154">
        <v>29.96</v>
      </c>
      <c r="X154">
        <v>0.28000000000000003</v>
      </c>
      <c r="Y154" t="s">
        <v>353</v>
      </c>
      <c r="Z154">
        <v>89</v>
      </c>
      <c r="AA154" t="s">
        <v>354</v>
      </c>
      <c r="AE154" s="4">
        <f>U154/F154</f>
        <v>4.7668126771450653E-3</v>
      </c>
    </row>
    <row r="155" spans="1:31">
      <c r="A155" t="s">
        <v>62</v>
      </c>
      <c r="B155" t="s">
        <v>20</v>
      </c>
      <c r="C155" t="s">
        <v>14</v>
      </c>
      <c r="D155">
        <v>20.6</v>
      </c>
      <c r="E155" s="2">
        <v>100000</v>
      </c>
      <c r="F155" s="2">
        <v>138949</v>
      </c>
      <c r="G155" s="1">
        <v>0.38900000000000001</v>
      </c>
      <c r="P155" t="s">
        <v>62</v>
      </c>
      <c r="Q155" t="s">
        <v>20</v>
      </c>
      <c r="R155" t="s">
        <v>14</v>
      </c>
      <c r="S155">
        <v>19.5</v>
      </c>
      <c r="T155" s="2">
        <v>100000</v>
      </c>
      <c r="U155" s="2">
        <v>115215</v>
      </c>
      <c r="V155" s="1">
        <v>0.152</v>
      </c>
    </row>
    <row r="156" spans="1:31">
      <c r="A156" t="s">
        <v>63</v>
      </c>
      <c r="B156" t="s">
        <v>26</v>
      </c>
      <c r="C156" t="s">
        <v>14</v>
      </c>
      <c r="D156">
        <v>23.83</v>
      </c>
      <c r="E156" s="2">
        <v>10000</v>
      </c>
      <c r="F156" s="2">
        <v>12565</v>
      </c>
      <c r="G156" s="1">
        <v>0.25700000000000001</v>
      </c>
      <c r="P156" t="s">
        <v>63</v>
      </c>
      <c r="Q156" t="s">
        <v>26</v>
      </c>
      <c r="R156" t="s">
        <v>14</v>
      </c>
      <c r="S156">
        <v>23.09</v>
      </c>
      <c r="T156" s="2">
        <v>10000</v>
      </c>
      <c r="U156" s="2">
        <v>9845</v>
      </c>
      <c r="V156" s="1">
        <v>1.4999999999999999E-2</v>
      </c>
    </row>
    <row r="157" spans="1:31">
      <c r="A157" t="s">
        <v>64</v>
      </c>
      <c r="B157" t="s">
        <v>32</v>
      </c>
      <c r="C157" t="s">
        <v>14</v>
      </c>
      <c r="D157">
        <v>26.77</v>
      </c>
      <c r="E157" s="2">
        <v>1000</v>
      </c>
      <c r="F157" s="2">
        <v>1411</v>
      </c>
      <c r="G157" s="1">
        <v>0.41099999999999998</v>
      </c>
      <c r="P157" t="s">
        <v>64</v>
      </c>
      <c r="Q157" t="s">
        <v>32</v>
      </c>
      <c r="R157" t="s">
        <v>14</v>
      </c>
      <c r="S157">
        <v>26.4</v>
      </c>
      <c r="T157" s="2">
        <v>1000</v>
      </c>
      <c r="U157" s="2">
        <v>1020</v>
      </c>
      <c r="V157" s="1">
        <v>0.02</v>
      </c>
    </row>
    <row r="158" spans="1:31">
      <c r="A158" t="s">
        <v>65</v>
      </c>
      <c r="B158" t="s">
        <v>13</v>
      </c>
      <c r="C158" t="s">
        <v>14</v>
      </c>
      <c r="D158">
        <v>30.63</v>
      </c>
      <c r="E158">
        <v>100</v>
      </c>
      <c r="F158">
        <v>80</v>
      </c>
      <c r="G158" s="1">
        <v>0.19600000000000001</v>
      </c>
      <c r="P158" t="s">
        <v>65</v>
      </c>
      <c r="Q158" t="s">
        <v>13</v>
      </c>
      <c r="R158" t="s">
        <v>14</v>
      </c>
      <c r="S158">
        <v>30.1</v>
      </c>
      <c r="T158">
        <v>100</v>
      </c>
      <c r="U158">
        <v>80</v>
      </c>
      <c r="V158" s="1">
        <v>0.19600000000000001</v>
      </c>
    </row>
    <row r="159" spans="1:31">
      <c r="A159" t="s">
        <v>71</v>
      </c>
      <c r="B159" t="s">
        <v>38</v>
      </c>
      <c r="C159" t="s">
        <v>14</v>
      </c>
      <c r="D159">
        <v>32.78</v>
      </c>
      <c r="E159">
        <v>10</v>
      </c>
      <c r="F159">
        <v>16</v>
      </c>
      <c r="G159" s="1">
        <v>0.628</v>
      </c>
      <c r="P159" t="s">
        <v>71</v>
      </c>
      <c r="Q159" t="s">
        <v>38</v>
      </c>
      <c r="R159" t="s">
        <v>14</v>
      </c>
      <c r="S159">
        <v>33.4</v>
      </c>
      <c r="T159">
        <v>10</v>
      </c>
      <c r="U159">
        <v>8</v>
      </c>
      <c r="V159" s="1">
        <v>0.161</v>
      </c>
    </row>
    <row r="160" spans="1:31">
      <c r="A160" t="s">
        <v>73</v>
      </c>
      <c r="B160" t="s">
        <v>44</v>
      </c>
      <c r="C160" t="s">
        <v>45</v>
      </c>
      <c r="P160" t="s">
        <v>73</v>
      </c>
      <c r="Q160" t="s">
        <v>44</v>
      </c>
      <c r="R160" t="s">
        <v>45</v>
      </c>
      <c r="S160">
        <v>36.64</v>
      </c>
      <c r="U160">
        <v>1</v>
      </c>
      <c r="W160">
        <v>36.15</v>
      </c>
      <c r="X160">
        <v>0.7</v>
      </c>
      <c r="Z160">
        <v>1</v>
      </c>
      <c r="AA160" t="s">
        <v>355</v>
      </c>
    </row>
    <row r="161" spans="1:31">
      <c r="A161" t="s">
        <v>74</v>
      </c>
      <c r="B161" t="s">
        <v>345</v>
      </c>
      <c r="C161" t="s">
        <v>51</v>
      </c>
      <c r="D161">
        <v>23.46</v>
      </c>
      <c r="F161" s="2">
        <v>16581</v>
      </c>
      <c r="P161" t="s">
        <v>74</v>
      </c>
      <c r="Q161" t="s">
        <v>345</v>
      </c>
      <c r="R161" t="s">
        <v>51</v>
      </c>
      <c r="S161">
        <v>28.17</v>
      </c>
      <c r="U161">
        <v>303</v>
      </c>
      <c r="AE161" s="4">
        <f>U161/F161</f>
        <v>1.8273927989867923E-2</v>
      </c>
    </row>
    <row r="162" spans="1:31">
      <c r="A162" t="s">
        <v>75</v>
      </c>
      <c r="B162" t="s">
        <v>350</v>
      </c>
      <c r="C162" t="s">
        <v>51</v>
      </c>
      <c r="D162">
        <v>24.76</v>
      </c>
      <c r="F162" s="2">
        <v>6300</v>
      </c>
      <c r="P162" t="s">
        <v>75</v>
      </c>
      <c r="Q162" t="s">
        <v>350</v>
      </c>
      <c r="R162" t="s">
        <v>51</v>
      </c>
      <c r="S162">
        <v>30.01</v>
      </c>
      <c r="U162">
        <v>86</v>
      </c>
      <c r="AE162" s="4">
        <f>U162/F162</f>
        <v>1.3650793650793651E-2</v>
      </c>
    </row>
    <row r="163" spans="1:31">
      <c r="A163" t="s">
        <v>76</v>
      </c>
      <c r="B163" t="s">
        <v>20</v>
      </c>
      <c r="C163" t="s">
        <v>14</v>
      </c>
      <c r="D163">
        <v>20.82</v>
      </c>
      <c r="E163" s="2">
        <v>100000</v>
      </c>
      <c r="F163" s="2">
        <v>117509</v>
      </c>
      <c r="G163" s="1">
        <v>0.17499999999999999</v>
      </c>
      <c r="P163" t="s">
        <v>76</v>
      </c>
      <c r="Q163" t="s">
        <v>20</v>
      </c>
      <c r="R163" t="s">
        <v>14</v>
      </c>
      <c r="S163">
        <v>19.760000000000002</v>
      </c>
      <c r="T163" s="2">
        <v>100000</v>
      </c>
      <c r="U163" s="2">
        <v>96183</v>
      </c>
      <c r="V163" s="1">
        <v>3.7999999999999999E-2</v>
      </c>
    </row>
    <row r="164" spans="1:31">
      <c r="A164" t="s">
        <v>77</v>
      </c>
      <c r="B164" t="s">
        <v>26</v>
      </c>
      <c r="C164" t="s">
        <v>14</v>
      </c>
      <c r="D164">
        <v>24.67</v>
      </c>
      <c r="E164" s="2">
        <v>10000</v>
      </c>
      <c r="F164" s="2">
        <v>6729</v>
      </c>
      <c r="G164" s="1">
        <v>0.32700000000000001</v>
      </c>
      <c r="P164" t="s">
        <v>77</v>
      </c>
      <c r="Q164" t="s">
        <v>26</v>
      </c>
      <c r="R164" t="s">
        <v>14</v>
      </c>
      <c r="S164">
        <v>23.12</v>
      </c>
      <c r="T164" s="2">
        <v>10000</v>
      </c>
      <c r="U164" s="2">
        <v>9633</v>
      </c>
      <c r="V164" s="1">
        <v>3.6999999999999998E-2</v>
      </c>
    </row>
    <row r="165" spans="1:31">
      <c r="A165" t="s">
        <v>78</v>
      </c>
      <c r="B165" t="s">
        <v>32</v>
      </c>
      <c r="C165" t="s">
        <v>14</v>
      </c>
      <c r="D165">
        <v>27.47</v>
      </c>
      <c r="E165" s="2">
        <v>1000</v>
      </c>
      <c r="F165">
        <v>839</v>
      </c>
      <c r="G165" s="1">
        <v>0.161</v>
      </c>
      <c r="P165" t="s">
        <v>78</v>
      </c>
      <c r="Q165" t="s">
        <v>32</v>
      </c>
      <c r="R165" t="s">
        <v>14</v>
      </c>
      <c r="S165">
        <v>26.55</v>
      </c>
      <c r="T165" s="2">
        <v>1000</v>
      </c>
      <c r="U165">
        <v>919</v>
      </c>
      <c r="V165" s="1">
        <v>8.1000000000000003E-2</v>
      </c>
    </row>
    <row r="166" spans="1:31">
      <c r="A166" t="s">
        <v>79</v>
      </c>
      <c r="B166" t="s">
        <v>13</v>
      </c>
      <c r="C166" t="s">
        <v>14</v>
      </c>
      <c r="D166">
        <v>30.9</v>
      </c>
      <c r="E166">
        <v>100</v>
      </c>
      <c r="F166">
        <v>66</v>
      </c>
      <c r="G166" s="1">
        <v>0.34300000000000003</v>
      </c>
      <c r="P166" t="s">
        <v>79</v>
      </c>
      <c r="Q166" t="s">
        <v>13</v>
      </c>
      <c r="R166" t="s">
        <v>14</v>
      </c>
      <c r="S166">
        <v>30.29</v>
      </c>
      <c r="T166">
        <v>100</v>
      </c>
      <c r="U166">
        <v>71</v>
      </c>
      <c r="V166" s="1">
        <v>0.28999999999999998</v>
      </c>
    </row>
    <row r="167" spans="1:31">
      <c r="A167" t="s">
        <v>80</v>
      </c>
      <c r="B167" t="s">
        <v>38</v>
      </c>
      <c r="C167" t="s">
        <v>14</v>
      </c>
      <c r="D167">
        <v>33.51</v>
      </c>
      <c r="E167">
        <v>10</v>
      </c>
      <c r="F167">
        <v>9</v>
      </c>
      <c r="G167" s="1">
        <v>0.05</v>
      </c>
      <c r="P167" t="s">
        <v>80</v>
      </c>
      <c r="Q167" t="s">
        <v>38</v>
      </c>
      <c r="R167" t="s">
        <v>14</v>
      </c>
      <c r="S167">
        <v>32.979999999999997</v>
      </c>
      <c r="T167">
        <v>10</v>
      </c>
      <c r="U167">
        <v>11</v>
      </c>
      <c r="V167" s="1">
        <v>0.124</v>
      </c>
    </row>
    <row r="168" spans="1:31">
      <c r="A168" t="s">
        <v>81</v>
      </c>
      <c r="B168" t="s">
        <v>44</v>
      </c>
      <c r="C168" t="s">
        <v>45</v>
      </c>
      <c r="D168">
        <v>35.82</v>
      </c>
      <c r="F168">
        <v>2</v>
      </c>
      <c r="P168" t="s">
        <v>81</v>
      </c>
      <c r="Q168" t="s">
        <v>44</v>
      </c>
      <c r="R168" t="s">
        <v>45</v>
      </c>
      <c r="S168">
        <v>35.659999999999997</v>
      </c>
      <c r="U168">
        <v>2</v>
      </c>
    </row>
    <row r="169" spans="1:31">
      <c r="A169" t="s">
        <v>82</v>
      </c>
      <c r="B169" t="s">
        <v>345</v>
      </c>
      <c r="C169" t="s">
        <v>51</v>
      </c>
      <c r="D169">
        <v>23.6</v>
      </c>
      <c r="F169" s="2">
        <v>14962</v>
      </c>
      <c r="P169" t="s">
        <v>82</v>
      </c>
      <c r="Q169" t="s">
        <v>345</v>
      </c>
      <c r="R169" t="s">
        <v>51</v>
      </c>
      <c r="S169">
        <v>28.61</v>
      </c>
      <c r="U169">
        <v>223</v>
      </c>
      <c r="AE169" s="4">
        <f>U169/F169</f>
        <v>1.4904424542173507E-2</v>
      </c>
    </row>
    <row r="170" spans="1:31">
      <c r="A170" t="s">
        <v>83</v>
      </c>
      <c r="B170" t="s">
        <v>350</v>
      </c>
      <c r="C170" t="s">
        <v>51</v>
      </c>
      <c r="D170">
        <v>22.77</v>
      </c>
      <c r="F170" s="2">
        <v>27578</v>
      </c>
      <c r="P170" t="s">
        <v>83</v>
      </c>
      <c r="Q170" t="s">
        <v>350</v>
      </c>
      <c r="R170" t="s">
        <v>51</v>
      </c>
      <c r="S170">
        <v>29.65</v>
      </c>
      <c r="U170">
        <v>109</v>
      </c>
      <c r="AE170" s="4">
        <f>U170/F170</f>
        <v>3.9524258466893903E-3</v>
      </c>
    </row>
    <row r="171" spans="1:31">
      <c r="A171" t="s">
        <v>84</v>
      </c>
      <c r="B171" t="s">
        <v>356</v>
      </c>
      <c r="C171" t="s">
        <v>51</v>
      </c>
      <c r="D171">
        <v>25.16</v>
      </c>
      <c r="F171" s="2">
        <v>4671</v>
      </c>
      <c r="H171">
        <v>24.16</v>
      </c>
      <c r="I171">
        <v>1.72</v>
      </c>
      <c r="J171" t="s">
        <v>357</v>
      </c>
      <c r="K171" s="2">
        <v>9857</v>
      </c>
      <c r="L171" t="s">
        <v>358</v>
      </c>
      <c r="P171" t="s">
        <v>84</v>
      </c>
      <c r="Q171" t="s">
        <v>356</v>
      </c>
      <c r="R171" t="s">
        <v>51</v>
      </c>
      <c r="S171">
        <v>29.91</v>
      </c>
      <c r="U171">
        <v>92</v>
      </c>
      <c r="W171">
        <v>30.26</v>
      </c>
      <c r="X171">
        <v>0.62</v>
      </c>
      <c r="Y171" t="s">
        <v>359</v>
      </c>
      <c r="Z171">
        <v>72</v>
      </c>
      <c r="AA171" t="s">
        <v>360</v>
      </c>
      <c r="AE171" s="4">
        <f>U171/F171</f>
        <v>1.9695996574609291E-2</v>
      </c>
    </row>
    <row r="172" spans="1:31">
      <c r="A172" t="s">
        <v>91</v>
      </c>
      <c r="B172" t="s">
        <v>361</v>
      </c>
      <c r="C172" t="s">
        <v>51</v>
      </c>
      <c r="D172">
        <v>23.31</v>
      </c>
      <c r="F172" s="2">
        <v>18449</v>
      </c>
      <c r="H172">
        <v>23.62</v>
      </c>
      <c r="I172">
        <v>0.28000000000000003</v>
      </c>
      <c r="J172" t="s">
        <v>362</v>
      </c>
      <c r="K172" s="2">
        <v>14666</v>
      </c>
      <c r="L172" t="s">
        <v>363</v>
      </c>
      <c r="P172" t="s">
        <v>91</v>
      </c>
      <c r="Q172" t="s">
        <v>361</v>
      </c>
      <c r="R172" t="s">
        <v>51</v>
      </c>
      <c r="S172">
        <v>28.41</v>
      </c>
      <c r="U172">
        <v>256</v>
      </c>
      <c r="W172">
        <v>28.91</v>
      </c>
      <c r="X172">
        <v>0.43</v>
      </c>
      <c r="Y172" t="s">
        <v>364</v>
      </c>
      <c r="Z172">
        <v>182</v>
      </c>
      <c r="AA172" t="s">
        <v>365</v>
      </c>
      <c r="AE172" s="4">
        <f>U172/F172</f>
        <v>1.3876090845032251E-2</v>
      </c>
    </row>
    <row r="173" spans="1:31">
      <c r="A173" t="s">
        <v>97</v>
      </c>
      <c r="B173" t="s">
        <v>366</v>
      </c>
      <c r="C173" t="s">
        <v>51</v>
      </c>
      <c r="D173">
        <v>27.22</v>
      </c>
      <c r="F173" s="2">
        <v>1012</v>
      </c>
      <c r="H173">
        <v>26.87</v>
      </c>
      <c r="I173">
        <v>0.95</v>
      </c>
      <c r="J173" t="s">
        <v>367</v>
      </c>
      <c r="K173" s="2">
        <v>1312</v>
      </c>
      <c r="L173" t="s">
        <v>368</v>
      </c>
      <c r="P173" t="s">
        <v>97</v>
      </c>
      <c r="Q173" t="s">
        <v>366</v>
      </c>
      <c r="R173" t="s">
        <v>51</v>
      </c>
      <c r="S173">
        <v>30.65</v>
      </c>
      <c r="U173">
        <v>55</v>
      </c>
      <c r="W173">
        <v>30.48</v>
      </c>
      <c r="X173">
        <v>0.2</v>
      </c>
      <c r="Y173" t="s">
        <v>369</v>
      </c>
      <c r="Z173">
        <v>62</v>
      </c>
      <c r="AA173" t="s">
        <v>370</v>
      </c>
      <c r="AE173" s="4">
        <f t="shared" ref="AE173:AE200" si="17">U173/F173</f>
        <v>5.434782608695652E-2</v>
      </c>
    </row>
    <row r="174" spans="1:31">
      <c r="A174" t="s">
        <v>103</v>
      </c>
      <c r="B174" t="s">
        <v>371</v>
      </c>
      <c r="C174" t="s">
        <v>51</v>
      </c>
      <c r="D174">
        <v>25.03</v>
      </c>
      <c r="F174" s="2">
        <v>5156</v>
      </c>
      <c r="H174">
        <v>24.68</v>
      </c>
      <c r="I174">
        <v>0.31</v>
      </c>
      <c r="J174" t="s">
        <v>372</v>
      </c>
      <c r="K174" s="2">
        <v>6705</v>
      </c>
      <c r="L174" t="s">
        <v>373</v>
      </c>
      <c r="P174" t="s">
        <v>103</v>
      </c>
      <c r="Q174" t="s">
        <v>371</v>
      </c>
      <c r="R174" t="s">
        <v>51</v>
      </c>
      <c r="S174">
        <v>29.96</v>
      </c>
      <c r="U174">
        <v>89</v>
      </c>
      <c r="W174">
        <v>30.42</v>
      </c>
      <c r="X174">
        <v>0.44</v>
      </c>
      <c r="Y174" t="s">
        <v>374</v>
      </c>
      <c r="Z174">
        <v>65</v>
      </c>
      <c r="AA174" t="s">
        <v>375</v>
      </c>
      <c r="AE174" s="4">
        <f t="shared" si="17"/>
        <v>1.7261442979053531E-2</v>
      </c>
    </row>
    <row r="175" spans="1:31">
      <c r="A175" t="s">
        <v>109</v>
      </c>
      <c r="B175" t="s">
        <v>376</v>
      </c>
      <c r="C175" t="s">
        <v>51</v>
      </c>
      <c r="D175">
        <v>24.49</v>
      </c>
      <c r="F175" s="2">
        <v>7684</v>
      </c>
      <c r="H175">
        <v>24.32</v>
      </c>
      <c r="I175">
        <v>0.38</v>
      </c>
      <c r="J175" t="s">
        <v>377</v>
      </c>
      <c r="K175" s="2">
        <v>8742</v>
      </c>
      <c r="L175" t="s">
        <v>378</v>
      </c>
      <c r="P175" t="s">
        <v>109</v>
      </c>
      <c r="Q175" t="s">
        <v>376</v>
      </c>
      <c r="R175" t="s">
        <v>51</v>
      </c>
      <c r="S175">
        <v>29.88</v>
      </c>
      <c r="U175">
        <v>94</v>
      </c>
      <c r="W175">
        <v>30</v>
      </c>
      <c r="X175">
        <v>0.12</v>
      </c>
      <c r="Y175" t="s">
        <v>379</v>
      </c>
      <c r="Z175">
        <v>86</v>
      </c>
      <c r="AA175" t="s">
        <v>380</v>
      </c>
      <c r="AE175" s="4">
        <f t="shared" si="17"/>
        <v>1.2233211868818324E-2</v>
      </c>
    </row>
    <row r="176" spans="1:31">
      <c r="A176" t="s">
        <v>115</v>
      </c>
      <c r="B176" t="s">
        <v>381</v>
      </c>
      <c r="C176" t="s">
        <v>51</v>
      </c>
      <c r="D176">
        <v>26.77</v>
      </c>
      <c r="F176" s="2">
        <v>1414</v>
      </c>
      <c r="H176">
        <v>26.86</v>
      </c>
      <c r="I176">
        <v>0.19</v>
      </c>
      <c r="J176" t="s">
        <v>382</v>
      </c>
      <c r="K176" s="2">
        <v>1324</v>
      </c>
      <c r="L176" t="s">
        <v>383</v>
      </c>
      <c r="P176" t="s">
        <v>115</v>
      </c>
      <c r="Q176" t="s">
        <v>381</v>
      </c>
      <c r="R176" t="s">
        <v>51</v>
      </c>
      <c r="S176">
        <v>31.05</v>
      </c>
      <c r="U176">
        <v>42</v>
      </c>
      <c r="W176">
        <v>30.9</v>
      </c>
      <c r="X176">
        <v>0.2</v>
      </c>
      <c r="Y176" t="s">
        <v>384</v>
      </c>
      <c r="Z176">
        <v>47</v>
      </c>
      <c r="AA176" t="s">
        <v>385</v>
      </c>
      <c r="AE176" s="4">
        <f t="shared" si="17"/>
        <v>2.9702970297029702E-2</v>
      </c>
    </row>
    <row r="177" spans="1:31">
      <c r="A177" t="s">
        <v>121</v>
      </c>
      <c r="B177" t="s">
        <v>386</v>
      </c>
      <c r="C177" t="s">
        <v>51</v>
      </c>
      <c r="D177">
        <v>24.19</v>
      </c>
      <c r="F177" s="2">
        <v>9608</v>
      </c>
      <c r="H177">
        <v>24.59</v>
      </c>
      <c r="I177">
        <v>0.38</v>
      </c>
      <c r="J177" t="s">
        <v>387</v>
      </c>
      <c r="K177" s="2">
        <v>7128</v>
      </c>
      <c r="L177" t="s">
        <v>388</v>
      </c>
      <c r="P177" t="s">
        <v>121</v>
      </c>
      <c r="Q177" t="s">
        <v>386</v>
      </c>
      <c r="R177" t="s">
        <v>51</v>
      </c>
      <c r="S177">
        <v>31.25</v>
      </c>
      <c r="U177">
        <v>37</v>
      </c>
      <c r="W177">
        <v>31.19</v>
      </c>
      <c r="X177">
        <v>0.08</v>
      </c>
      <c r="Y177" t="s">
        <v>389</v>
      </c>
      <c r="Z177">
        <v>38</v>
      </c>
      <c r="AA177" t="s">
        <v>390</v>
      </c>
      <c r="AE177" s="4">
        <f t="shared" si="17"/>
        <v>3.8509575353871772E-3</v>
      </c>
    </row>
    <row r="178" spans="1:31">
      <c r="A178" t="s">
        <v>127</v>
      </c>
      <c r="B178" t="s">
        <v>391</v>
      </c>
      <c r="C178" t="s">
        <v>51</v>
      </c>
      <c r="D178">
        <v>24.17</v>
      </c>
      <c r="F178" s="2">
        <v>9743</v>
      </c>
      <c r="H178">
        <v>24.12</v>
      </c>
      <c r="I178">
        <v>0.72</v>
      </c>
      <c r="J178" t="s">
        <v>392</v>
      </c>
      <c r="K178" s="2">
        <v>10119</v>
      </c>
      <c r="L178" t="s">
        <v>393</v>
      </c>
      <c r="P178" t="s">
        <v>127</v>
      </c>
      <c r="Q178" t="s">
        <v>391</v>
      </c>
      <c r="R178" t="s">
        <v>51</v>
      </c>
      <c r="S178">
        <v>29.35</v>
      </c>
      <c r="U178">
        <v>135</v>
      </c>
      <c r="W178">
        <v>29.4</v>
      </c>
      <c r="X178">
        <v>0.51</v>
      </c>
      <c r="Y178" t="s">
        <v>394</v>
      </c>
      <c r="Z178">
        <v>131</v>
      </c>
      <c r="AA178" t="s">
        <v>395</v>
      </c>
      <c r="AE178" s="4">
        <f t="shared" si="17"/>
        <v>1.3856101816688905E-2</v>
      </c>
    </row>
    <row r="179" spans="1:31">
      <c r="A179" t="s">
        <v>133</v>
      </c>
      <c r="B179" t="s">
        <v>356</v>
      </c>
      <c r="C179" t="s">
        <v>51</v>
      </c>
      <c r="D179">
        <v>22.18</v>
      </c>
      <c r="F179" s="2">
        <v>42946</v>
      </c>
      <c r="P179" t="s">
        <v>133</v>
      </c>
      <c r="Q179" t="s">
        <v>356</v>
      </c>
      <c r="R179" t="s">
        <v>51</v>
      </c>
      <c r="S179">
        <v>29.89</v>
      </c>
      <c r="U179">
        <v>93</v>
      </c>
      <c r="AE179" s="4">
        <f t="shared" si="17"/>
        <v>2.1655101755693198E-3</v>
      </c>
    </row>
    <row r="180" spans="1:31">
      <c r="A180" t="s">
        <v>134</v>
      </c>
      <c r="B180" t="s">
        <v>361</v>
      </c>
      <c r="C180" t="s">
        <v>51</v>
      </c>
      <c r="D180">
        <v>23.86</v>
      </c>
      <c r="F180" s="2">
        <v>12268</v>
      </c>
      <c r="P180" t="s">
        <v>134</v>
      </c>
      <c r="Q180" t="s">
        <v>361</v>
      </c>
      <c r="R180" t="s">
        <v>51</v>
      </c>
      <c r="S180">
        <v>29.17</v>
      </c>
      <c r="U180">
        <v>152</v>
      </c>
      <c r="AE180" s="4">
        <f t="shared" si="17"/>
        <v>1.2389957613302902E-2</v>
      </c>
    </row>
    <row r="181" spans="1:31">
      <c r="A181" t="s">
        <v>135</v>
      </c>
      <c r="B181" t="s">
        <v>366</v>
      </c>
      <c r="C181" t="s">
        <v>51</v>
      </c>
      <c r="D181">
        <v>25.8</v>
      </c>
      <c r="F181" s="2">
        <v>2914</v>
      </c>
      <c r="P181" t="s">
        <v>135</v>
      </c>
      <c r="Q181" t="s">
        <v>366</v>
      </c>
      <c r="R181" t="s">
        <v>51</v>
      </c>
      <c r="S181">
        <v>30.54</v>
      </c>
      <c r="U181">
        <v>60</v>
      </c>
      <c r="AE181" s="4">
        <f t="shared" si="17"/>
        <v>2.0590253946465339E-2</v>
      </c>
    </row>
    <row r="182" spans="1:31">
      <c r="A182" t="s">
        <v>136</v>
      </c>
      <c r="B182" t="s">
        <v>371</v>
      </c>
      <c r="C182" t="s">
        <v>51</v>
      </c>
      <c r="D182">
        <v>24.48</v>
      </c>
      <c r="F182" s="2">
        <v>7761</v>
      </c>
      <c r="P182" t="s">
        <v>136</v>
      </c>
      <c r="Q182" t="s">
        <v>371</v>
      </c>
      <c r="R182" t="s">
        <v>51</v>
      </c>
      <c r="S182">
        <v>30.83</v>
      </c>
      <c r="U182">
        <v>49</v>
      </c>
      <c r="AE182" s="4">
        <f t="shared" si="17"/>
        <v>6.3136193789460121E-3</v>
      </c>
    </row>
    <row r="183" spans="1:31">
      <c r="A183" t="s">
        <v>137</v>
      </c>
      <c r="B183" t="s">
        <v>376</v>
      </c>
      <c r="C183" t="s">
        <v>51</v>
      </c>
      <c r="D183">
        <v>23.89</v>
      </c>
      <c r="F183" s="2">
        <v>12038</v>
      </c>
      <c r="P183" t="s">
        <v>137</v>
      </c>
      <c r="Q183" t="s">
        <v>376</v>
      </c>
      <c r="R183" t="s">
        <v>51</v>
      </c>
      <c r="S183">
        <v>30.01</v>
      </c>
      <c r="U183">
        <v>86</v>
      </c>
      <c r="AE183" s="4">
        <f t="shared" si="17"/>
        <v>7.1440438611064961E-3</v>
      </c>
    </row>
    <row r="184" spans="1:31">
      <c r="A184" t="s">
        <v>139</v>
      </c>
      <c r="B184" t="s">
        <v>381</v>
      </c>
      <c r="C184" t="s">
        <v>51</v>
      </c>
      <c r="D184">
        <v>27.08</v>
      </c>
      <c r="F184" s="2">
        <v>1125</v>
      </c>
      <c r="P184" t="s">
        <v>139</v>
      </c>
      <c r="Q184" t="s">
        <v>381</v>
      </c>
      <c r="R184" t="s">
        <v>51</v>
      </c>
      <c r="S184">
        <v>30.96</v>
      </c>
      <c r="U184">
        <v>45</v>
      </c>
      <c r="AE184" s="4">
        <f t="shared" si="17"/>
        <v>0.04</v>
      </c>
    </row>
    <row r="185" spans="1:31">
      <c r="A185" t="s">
        <v>140</v>
      </c>
      <c r="B185" t="s">
        <v>386</v>
      </c>
      <c r="C185" t="s">
        <v>51</v>
      </c>
      <c r="D185">
        <v>24.64</v>
      </c>
      <c r="F185" s="2">
        <v>6885</v>
      </c>
      <c r="P185" t="s">
        <v>140</v>
      </c>
      <c r="Q185" t="s">
        <v>386</v>
      </c>
      <c r="R185" t="s">
        <v>51</v>
      </c>
      <c r="S185">
        <v>31.23</v>
      </c>
      <c r="U185">
        <v>37</v>
      </c>
      <c r="AE185" s="4">
        <f t="shared" si="17"/>
        <v>5.3740014524328254E-3</v>
      </c>
    </row>
    <row r="186" spans="1:31">
      <c r="A186" t="s">
        <v>141</v>
      </c>
      <c r="B186" t="s">
        <v>391</v>
      </c>
      <c r="C186" t="s">
        <v>51</v>
      </c>
      <c r="D186">
        <v>24.82</v>
      </c>
      <c r="F186" s="2">
        <v>6048</v>
      </c>
      <c r="P186" t="s">
        <v>141</v>
      </c>
      <c r="Q186" t="s">
        <v>391</v>
      </c>
      <c r="R186" t="s">
        <v>51</v>
      </c>
      <c r="S186">
        <v>29.93</v>
      </c>
      <c r="U186">
        <v>91</v>
      </c>
      <c r="AE186" s="4">
        <f t="shared" si="17"/>
        <v>1.5046296296296295E-2</v>
      </c>
    </row>
    <row r="187" spans="1:31">
      <c r="A187" t="s">
        <v>142</v>
      </c>
      <c r="B187" t="s">
        <v>356</v>
      </c>
      <c r="C187" t="s">
        <v>51</v>
      </c>
      <c r="D187">
        <v>25.13</v>
      </c>
      <c r="F187" s="2">
        <v>4774</v>
      </c>
      <c r="P187" t="s">
        <v>142</v>
      </c>
      <c r="Q187" t="s">
        <v>356</v>
      </c>
      <c r="R187" t="s">
        <v>51</v>
      </c>
      <c r="S187">
        <v>30.98</v>
      </c>
      <c r="U187">
        <v>44</v>
      </c>
      <c r="AE187" s="4">
        <f t="shared" si="17"/>
        <v>9.2165898617511521E-3</v>
      </c>
    </row>
    <row r="188" spans="1:31">
      <c r="A188" t="s">
        <v>143</v>
      </c>
      <c r="B188" t="s">
        <v>361</v>
      </c>
      <c r="C188" t="s">
        <v>51</v>
      </c>
      <c r="D188">
        <v>23.69</v>
      </c>
      <c r="F188" s="2">
        <v>13939</v>
      </c>
      <c r="P188" t="s">
        <v>143</v>
      </c>
      <c r="Q188" t="s">
        <v>361</v>
      </c>
      <c r="R188" t="s">
        <v>51</v>
      </c>
      <c r="S188">
        <v>29.14</v>
      </c>
      <c r="U188">
        <v>156</v>
      </c>
      <c r="AE188" s="4">
        <f t="shared" si="17"/>
        <v>1.1191620632757013E-2</v>
      </c>
    </row>
    <row r="189" spans="1:31">
      <c r="A189" t="s">
        <v>144</v>
      </c>
      <c r="B189" t="s">
        <v>366</v>
      </c>
      <c r="C189" t="s">
        <v>51</v>
      </c>
      <c r="D189">
        <v>27.6</v>
      </c>
      <c r="F189">
        <v>766</v>
      </c>
      <c r="P189" t="s">
        <v>144</v>
      </c>
      <c r="Q189" t="s">
        <v>366</v>
      </c>
      <c r="R189" t="s">
        <v>51</v>
      </c>
      <c r="S189">
        <v>30.26</v>
      </c>
      <c r="U189">
        <v>72</v>
      </c>
      <c r="AE189" s="4">
        <f t="shared" si="17"/>
        <v>9.3994778067885115E-2</v>
      </c>
    </row>
    <row r="190" spans="1:31">
      <c r="A190" t="s">
        <v>145</v>
      </c>
      <c r="B190" t="s">
        <v>371</v>
      </c>
      <c r="C190" t="s">
        <v>51</v>
      </c>
      <c r="D190">
        <v>24.52</v>
      </c>
      <c r="F190" s="2">
        <v>7532</v>
      </c>
      <c r="P190" t="s">
        <v>145</v>
      </c>
      <c r="Q190" t="s">
        <v>371</v>
      </c>
      <c r="R190" t="s">
        <v>51</v>
      </c>
      <c r="S190">
        <v>30.49</v>
      </c>
      <c r="U190">
        <v>62</v>
      </c>
      <c r="AE190" s="4">
        <f t="shared" si="17"/>
        <v>8.2315454062665966E-3</v>
      </c>
    </row>
    <row r="191" spans="1:31">
      <c r="A191" t="s">
        <v>146</v>
      </c>
      <c r="B191" t="s">
        <v>376</v>
      </c>
      <c r="C191" t="s">
        <v>51</v>
      </c>
      <c r="D191">
        <v>24.58</v>
      </c>
      <c r="F191" s="2">
        <v>7223</v>
      </c>
      <c r="P191" t="s">
        <v>146</v>
      </c>
      <c r="Q191" t="s">
        <v>376</v>
      </c>
      <c r="R191" t="s">
        <v>51</v>
      </c>
      <c r="S191">
        <v>30.12</v>
      </c>
      <c r="U191">
        <v>80</v>
      </c>
      <c r="AE191" s="4">
        <f t="shared" si="17"/>
        <v>1.1075730305967049E-2</v>
      </c>
    </row>
    <row r="192" spans="1:31">
      <c r="A192" t="s">
        <v>147</v>
      </c>
      <c r="B192" t="s">
        <v>381</v>
      </c>
      <c r="C192" t="s">
        <v>51</v>
      </c>
      <c r="D192">
        <v>26.73</v>
      </c>
      <c r="F192" s="2">
        <v>1458</v>
      </c>
      <c r="P192" t="s">
        <v>147</v>
      </c>
      <c r="Q192" t="s">
        <v>381</v>
      </c>
      <c r="R192" t="s">
        <v>51</v>
      </c>
      <c r="S192">
        <v>30.68</v>
      </c>
      <c r="U192">
        <v>54</v>
      </c>
      <c r="AE192" s="4">
        <f t="shared" si="17"/>
        <v>3.7037037037037035E-2</v>
      </c>
    </row>
    <row r="193" spans="1:31">
      <c r="A193" t="s">
        <v>148</v>
      </c>
      <c r="B193" t="s">
        <v>386</v>
      </c>
      <c r="C193" t="s">
        <v>51</v>
      </c>
      <c r="D193">
        <v>24.95</v>
      </c>
      <c r="F193" s="2">
        <v>5474</v>
      </c>
      <c r="P193" t="s">
        <v>148</v>
      </c>
      <c r="Q193" t="s">
        <v>386</v>
      </c>
      <c r="R193" t="s">
        <v>51</v>
      </c>
      <c r="S193">
        <v>31.1</v>
      </c>
      <c r="U193">
        <v>41</v>
      </c>
      <c r="AE193" s="4">
        <f t="shared" si="17"/>
        <v>7.4899525027402264E-3</v>
      </c>
    </row>
    <row r="194" spans="1:31">
      <c r="A194" t="s">
        <v>149</v>
      </c>
      <c r="B194" t="s">
        <v>391</v>
      </c>
      <c r="C194" t="s">
        <v>51</v>
      </c>
      <c r="D194">
        <v>23.38</v>
      </c>
      <c r="F194" s="2">
        <v>17586</v>
      </c>
      <c r="P194" t="s">
        <v>149</v>
      </c>
      <c r="Q194" t="s">
        <v>391</v>
      </c>
      <c r="R194" t="s">
        <v>51</v>
      </c>
      <c r="S194">
        <v>28.91</v>
      </c>
      <c r="U194">
        <v>182</v>
      </c>
      <c r="AE194" s="4">
        <f t="shared" si="17"/>
        <v>1.0349141362447401E-2</v>
      </c>
    </row>
    <row r="195" spans="1:31">
      <c r="A195" t="s">
        <v>150</v>
      </c>
      <c r="B195" t="s">
        <v>396</v>
      </c>
      <c r="C195" t="s">
        <v>51</v>
      </c>
      <c r="D195">
        <v>25.26</v>
      </c>
      <c r="F195" s="2">
        <v>4351</v>
      </c>
      <c r="H195">
        <v>24.99</v>
      </c>
      <c r="I195">
        <v>0.25</v>
      </c>
      <c r="J195" t="s">
        <v>397</v>
      </c>
      <c r="K195" s="2">
        <v>5323</v>
      </c>
      <c r="L195" t="s">
        <v>398</v>
      </c>
      <c r="P195" t="s">
        <v>150</v>
      </c>
      <c r="Q195" t="s">
        <v>396</v>
      </c>
      <c r="R195" t="s">
        <v>51</v>
      </c>
      <c r="S195">
        <v>29.47</v>
      </c>
      <c r="U195">
        <v>124</v>
      </c>
      <c r="W195">
        <v>29.38</v>
      </c>
      <c r="X195">
        <v>0.13</v>
      </c>
      <c r="Y195" t="s">
        <v>399</v>
      </c>
      <c r="Z195">
        <v>132</v>
      </c>
      <c r="AA195" t="s">
        <v>400</v>
      </c>
      <c r="AE195" s="4">
        <f t="shared" si="17"/>
        <v>2.8499195587221329E-2</v>
      </c>
    </row>
    <row r="196" spans="1:31">
      <c r="A196" t="s">
        <v>157</v>
      </c>
      <c r="B196" t="s">
        <v>401</v>
      </c>
      <c r="C196" t="s">
        <v>51</v>
      </c>
      <c r="D196">
        <v>23.19</v>
      </c>
      <c r="F196" s="2">
        <v>20182</v>
      </c>
      <c r="H196">
        <v>22.5</v>
      </c>
      <c r="I196">
        <v>0.62</v>
      </c>
      <c r="J196" t="s">
        <v>402</v>
      </c>
      <c r="K196" s="2">
        <v>33881</v>
      </c>
      <c r="L196" t="s">
        <v>403</v>
      </c>
      <c r="P196" t="s">
        <v>157</v>
      </c>
      <c r="Q196" t="s">
        <v>401</v>
      </c>
      <c r="R196" t="s">
        <v>51</v>
      </c>
      <c r="S196">
        <v>28.19</v>
      </c>
      <c r="U196">
        <v>298</v>
      </c>
      <c r="W196">
        <v>28.11</v>
      </c>
      <c r="X196">
        <v>0.13</v>
      </c>
      <c r="Y196" t="s">
        <v>404</v>
      </c>
      <c r="Z196">
        <v>315</v>
      </c>
      <c r="AA196" t="s">
        <v>405</v>
      </c>
      <c r="AE196" s="4">
        <f t="shared" si="17"/>
        <v>1.4765632742047369E-2</v>
      </c>
    </row>
    <row r="197" spans="1:31">
      <c r="A197" t="s">
        <v>199</v>
      </c>
      <c r="B197" t="s">
        <v>396</v>
      </c>
      <c r="C197" t="s">
        <v>51</v>
      </c>
      <c r="D197">
        <v>24.94</v>
      </c>
      <c r="F197" s="2">
        <v>5512</v>
      </c>
      <c r="P197" t="s">
        <v>199</v>
      </c>
      <c r="Q197" t="s">
        <v>396</v>
      </c>
      <c r="R197" t="s">
        <v>51</v>
      </c>
      <c r="S197">
        <v>29.23</v>
      </c>
      <c r="U197">
        <v>146</v>
      </c>
      <c r="AE197" s="4">
        <f t="shared" si="17"/>
        <v>2.6487663280116109E-2</v>
      </c>
    </row>
    <row r="198" spans="1:31">
      <c r="A198" t="s">
        <v>200</v>
      </c>
      <c r="B198" t="s">
        <v>401</v>
      </c>
      <c r="C198" t="s">
        <v>51</v>
      </c>
      <c r="D198">
        <v>22.29</v>
      </c>
      <c r="F198" s="2">
        <v>39376</v>
      </c>
      <c r="P198" t="s">
        <v>200</v>
      </c>
      <c r="Q198" t="s">
        <v>401</v>
      </c>
      <c r="R198" t="s">
        <v>51</v>
      </c>
      <c r="S198">
        <v>28.18</v>
      </c>
      <c r="U198">
        <v>300</v>
      </c>
      <c r="AE198" s="4">
        <f t="shared" si="17"/>
        <v>7.6188541243396996E-3</v>
      </c>
    </row>
    <row r="199" spans="1:31">
      <c r="A199" t="s">
        <v>207</v>
      </c>
      <c r="B199" t="s">
        <v>396</v>
      </c>
      <c r="C199" t="s">
        <v>51</v>
      </c>
      <c r="D199">
        <v>24.76</v>
      </c>
      <c r="F199" s="2">
        <v>6288</v>
      </c>
      <c r="P199" t="s">
        <v>207</v>
      </c>
      <c r="Q199" t="s">
        <v>396</v>
      </c>
      <c r="R199" t="s">
        <v>51</v>
      </c>
      <c r="S199">
        <v>29.43</v>
      </c>
      <c r="U199">
        <v>127</v>
      </c>
      <c r="AE199" s="4">
        <f t="shared" si="17"/>
        <v>2.0197201017811705E-2</v>
      </c>
    </row>
    <row r="200" spans="1:31">
      <c r="A200" t="s">
        <v>208</v>
      </c>
      <c r="B200" t="s">
        <v>401</v>
      </c>
      <c r="C200" t="s">
        <v>51</v>
      </c>
      <c r="D200">
        <v>22</v>
      </c>
      <c r="F200" s="2">
        <v>48942</v>
      </c>
      <c r="P200" t="s">
        <v>208</v>
      </c>
      <c r="Q200" t="s">
        <v>401</v>
      </c>
      <c r="R200" t="s">
        <v>51</v>
      </c>
      <c r="S200">
        <v>27.96</v>
      </c>
      <c r="U200">
        <v>351</v>
      </c>
      <c r="AE200" s="4">
        <f t="shared" si="17"/>
        <v>7.1717543214417064E-3</v>
      </c>
    </row>
  </sheetData>
  <pageMargins left="0.70866141732283472" right="0.70866141732283472" top="0.74803149606299213" bottom="0.74803149606299213" header="0.31496062992125984" footer="0.31496062992125984"/>
  <pageSetup paperSize="9" scale="33" fitToWidth="3" fitToHeight="2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 loads</vt:lpstr>
    </vt:vector>
  </TitlesOfParts>
  <Company>Lab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2014-03-30T14:42:56Z</dcterms:created>
  <dcterms:modified xsi:type="dcterms:W3CDTF">2014-03-30T14:44:21Z</dcterms:modified>
</cp:coreProperties>
</file>